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Users\Stefano\Downloads\contagi\"/>
    </mc:Choice>
  </mc:AlternateContent>
  <xr:revisionPtr revIDLastSave="0" documentId="13_ncr:1_{80A40A71-1D10-4457-84DE-5E8C2CBB7D03}" xr6:coauthVersionLast="45" xr6:coauthVersionMax="45" xr10:uidLastSave="{00000000-0000-0000-0000-000000000000}"/>
  <bookViews>
    <workbookView xWindow="19575" yWindow="0" windowWidth="18825" windowHeight="16200" xr2:uid="{2603485D-BB69-49A2-9CAE-4FBB10F09CE6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121" i="1" l="1"/>
  <c r="AE104" i="1"/>
  <c r="AF104" i="1"/>
  <c r="AC104" i="1"/>
  <c r="AA104" i="1"/>
  <c r="X104" i="1"/>
  <c r="Y104" i="1" s="1"/>
  <c r="V122" i="1" l="1"/>
  <c r="AE103" i="1"/>
  <c r="AF103" i="1"/>
  <c r="AC103" i="1"/>
  <c r="AA103" i="1"/>
  <c r="X103" i="1"/>
  <c r="Y103" i="1" s="1"/>
  <c r="V123" i="1" l="1"/>
  <c r="AE102" i="1"/>
  <c r="AF102" i="1"/>
  <c r="AC102" i="1"/>
  <c r="AA102" i="1"/>
  <c r="X102" i="1"/>
  <c r="Y102" i="1" s="1"/>
  <c r="V124" i="1" l="1"/>
  <c r="AE101" i="1"/>
  <c r="AF101" i="1"/>
  <c r="AC101" i="1"/>
  <c r="AA101" i="1"/>
  <c r="X101" i="1"/>
  <c r="Y101" i="1" s="1"/>
  <c r="V125" i="1" l="1"/>
  <c r="X100" i="1"/>
  <c r="Y100" i="1" s="1"/>
  <c r="AC100" i="1"/>
  <c r="AF100" i="1"/>
  <c r="AA100" i="1"/>
  <c r="AE100" i="1"/>
  <c r="V126" i="1" l="1"/>
  <c r="AE99" i="1"/>
  <c r="AF99" i="1"/>
  <c r="AC99" i="1"/>
  <c r="AA99" i="1"/>
  <c r="X99" i="1"/>
  <c r="Y99" i="1" s="1"/>
  <c r="V127" i="1" l="1"/>
  <c r="AE98" i="1"/>
  <c r="AF98" i="1"/>
  <c r="AC98" i="1"/>
  <c r="AA98" i="1"/>
  <c r="X98" i="1"/>
  <c r="Y98" i="1" s="1"/>
  <c r="V128" i="1" l="1"/>
  <c r="AE97" i="1"/>
  <c r="AF97" i="1"/>
  <c r="AC97" i="1"/>
  <c r="AA97" i="1"/>
  <c r="X97" i="1"/>
  <c r="Y97" i="1" s="1"/>
  <c r="V129" i="1" l="1"/>
  <c r="AE96" i="1"/>
  <c r="AF96" i="1"/>
  <c r="AC96" i="1"/>
  <c r="AA96" i="1"/>
  <c r="X96" i="1"/>
  <c r="Y96" i="1" s="1"/>
  <c r="V130" i="1" l="1"/>
  <c r="AE95" i="1"/>
  <c r="AF95" i="1"/>
  <c r="AC95" i="1"/>
  <c r="AA95" i="1"/>
  <c r="X95" i="1"/>
  <c r="Y95" i="1" s="1"/>
  <c r="V131" i="1" l="1"/>
  <c r="AE94" i="1"/>
  <c r="AF94" i="1"/>
  <c r="AC94" i="1"/>
  <c r="AA94" i="1"/>
  <c r="X94" i="1"/>
  <c r="Y94" i="1" s="1"/>
  <c r="V132" i="1" l="1"/>
  <c r="AE93" i="1"/>
  <c r="AF93" i="1"/>
  <c r="AC93" i="1"/>
  <c r="AA93" i="1"/>
  <c r="X93" i="1"/>
  <c r="Y93" i="1" s="1"/>
  <c r="AE92" i="1" l="1"/>
  <c r="AF92" i="1"/>
  <c r="AC92" i="1"/>
  <c r="AA92" i="1"/>
  <c r="X92" i="1"/>
  <c r="Y92" i="1" s="1"/>
  <c r="AE91" i="1" l="1"/>
  <c r="AF91" i="1"/>
  <c r="AC91" i="1"/>
  <c r="AA91" i="1"/>
  <c r="X91" i="1"/>
  <c r="Y91" i="1" s="1"/>
  <c r="AE90" i="1" l="1"/>
  <c r="AF90" i="1"/>
  <c r="AC90" i="1"/>
  <c r="AA90" i="1"/>
  <c r="X90" i="1"/>
  <c r="Y90" i="1" s="1"/>
  <c r="AE89" i="1" l="1"/>
  <c r="AF89" i="1"/>
  <c r="AC89" i="1"/>
  <c r="AA89" i="1"/>
  <c r="X89" i="1"/>
  <c r="Y89" i="1" s="1"/>
  <c r="AE88" i="1" l="1"/>
  <c r="AF88" i="1"/>
  <c r="AC88" i="1"/>
  <c r="AA88" i="1"/>
  <c r="X88" i="1"/>
  <c r="Y88" i="1" s="1"/>
  <c r="AE87" i="1" l="1"/>
  <c r="AF87" i="1"/>
  <c r="AC87" i="1"/>
  <c r="AA87" i="1"/>
  <c r="X87" i="1"/>
  <c r="Y87" i="1" s="1"/>
  <c r="AE86" i="1" l="1"/>
  <c r="AF86" i="1"/>
  <c r="AC86" i="1"/>
  <c r="AA86" i="1"/>
  <c r="X86" i="1"/>
  <c r="Y86" i="1" s="1"/>
  <c r="AE85" i="1" l="1"/>
  <c r="AF85" i="1"/>
  <c r="AC85" i="1"/>
  <c r="AA85" i="1"/>
  <c r="X85" i="1"/>
  <c r="Y85" i="1" s="1"/>
  <c r="AE84" i="1" l="1"/>
  <c r="AF84" i="1"/>
  <c r="AC84" i="1"/>
  <c r="AA84" i="1"/>
  <c r="X84" i="1"/>
  <c r="Y84" i="1" s="1"/>
  <c r="AE83" i="1" l="1"/>
  <c r="AF83" i="1"/>
  <c r="AC83" i="1"/>
  <c r="AA83" i="1"/>
  <c r="X83" i="1"/>
  <c r="Y83" i="1" s="1"/>
  <c r="AE82" i="1" l="1"/>
  <c r="AF82" i="1"/>
  <c r="AC82" i="1"/>
  <c r="AA82" i="1"/>
  <c r="X82" i="1"/>
  <c r="Y82" i="1" s="1"/>
  <c r="AC81" i="1" l="1"/>
  <c r="AF81" i="1"/>
  <c r="AE81" i="1"/>
  <c r="AA81" i="1"/>
  <c r="X81" i="1"/>
  <c r="Y81" i="1" s="1"/>
  <c r="AC80" i="1" l="1"/>
  <c r="AF80" i="1"/>
  <c r="AA80" i="1"/>
  <c r="X80" i="1"/>
  <c r="Y80" i="1" s="1"/>
  <c r="AE80" i="1"/>
  <c r="AE79" i="1" l="1"/>
  <c r="AF79" i="1"/>
  <c r="AC79" i="1"/>
  <c r="AA79" i="1"/>
  <c r="X79" i="1"/>
  <c r="Y79" i="1" s="1"/>
  <c r="AE78" i="1" l="1"/>
  <c r="AF78" i="1"/>
  <c r="AC78" i="1"/>
  <c r="AA78" i="1"/>
  <c r="X78" i="1"/>
  <c r="Y78" i="1" s="1"/>
  <c r="AE77" i="1" l="1"/>
  <c r="AF77" i="1"/>
  <c r="AC77" i="1"/>
  <c r="AA77" i="1"/>
  <c r="X77" i="1"/>
  <c r="Y77" i="1" s="1"/>
  <c r="AE76" i="1" l="1"/>
  <c r="AF76" i="1"/>
  <c r="AC76" i="1"/>
  <c r="AA76" i="1"/>
  <c r="X76" i="1"/>
  <c r="Y76" i="1" s="1"/>
  <c r="AC75" i="1" l="1"/>
  <c r="AF75" i="1"/>
  <c r="AA75" i="1"/>
  <c r="X75" i="1"/>
  <c r="Y75" i="1" s="1"/>
  <c r="AE75" i="1"/>
  <c r="AE74" i="1" l="1"/>
  <c r="AF74" i="1"/>
  <c r="AC74" i="1"/>
  <c r="AA74" i="1"/>
  <c r="X74" i="1"/>
  <c r="Y74" i="1" s="1"/>
  <c r="AE73" i="1" l="1"/>
  <c r="AF73" i="1"/>
  <c r="AC73" i="1"/>
  <c r="AA73" i="1"/>
  <c r="X73" i="1"/>
  <c r="Y73" i="1" s="1"/>
  <c r="AE72" i="1" l="1"/>
  <c r="AF72" i="1"/>
  <c r="AC72" i="1"/>
  <c r="AA72" i="1"/>
  <c r="X72" i="1"/>
  <c r="Y72" i="1" s="1"/>
  <c r="AE71" i="1" l="1"/>
  <c r="AF71" i="1"/>
  <c r="AC71" i="1"/>
  <c r="AA71" i="1"/>
  <c r="X71" i="1"/>
  <c r="Y71" i="1" s="1"/>
  <c r="AE70" i="1" l="1"/>
  <c r="AF70" i="1"/>
  <c r="AC70" i="1"/>
  <c r="AA70" i="1"/>
  <c r="X70" i="1"/>
  <c r="Y70" i="1" s="1"/>
  <c r="AE69" i="1" l="1"/>
  <c r="AF69" i="1"/>
  <c r="AC69" i="1"/>
  <c r="AA69" i="1"/>
  <c r="X69" i="1"/>
  <c r="Y69" i="1" s="1"/>
  <c r="AE68" i="1" l="1"/>
  <c r="AF68" i="1"/>
  <c r="AC68" i="1"/>
  <c r="AA68" i="1"/>
  <c r="X68" i="1"/>
  <c r="Y68" i="1" s="1"/>
  <c r="AE67" i="1" l="1"/>
  <c r="AF67" i="1"/>
  <c r="AC67" i="1"/>
  <c r="AA67" i="1"/>
  <c r="X67" i="1"/>
  <c r="Y67" i="1" s="1"/>
  <c r="AE66" i="1" l="1"/>
  <c r="AF66" i="1"/>
  <c r="AC66" i="1"/>
  <c r="AA66" i="1"/>
  <c r="X66" i="1"/>
  <c r="Y66" i="1" s="1"/>
  <c r="X65" i="1" l="1"/>
  <c r="Y65" i="1" s="1"/>
  <c r="AA65" i="1"/>
  <c r="AC65" i="1"/>
  <c r="AE65" i="1"/>
  <c r="AF65" i="1"/>
  <c r="X64" i="1" l="1"/>
  <c r="Y64" i="1" s="1"/>
  <c r="AA64" i="1"/>
  <c r="AC64" i="1"/>
  <c r="AE64" i="1"/>
  <c r="AF64" i="1"/>
  <c r="AC63" i="1" l="1"/>
  <c r="AF63" i="1"/>
  <c r="AE63" i="1"/>
  <c r="AA63" i="1"/>
  <c r="X63" i="1"/>
  <c r="Y63" i="1" s="1"/>
  <c r="AE62" i="1" l="1"/>
  <c r="AF62" i="1"/>
  <c r="AC62" i="1"/>
  <c r="AA62" i="1"/>
  <c r="X62" i="1"/>
  <c r="Y62" i="1" s="1"/>
  <c r="AE61" i="1" l="1"/>
  <c r="AF61" i="1"/>
  <c r="AC61" i="1"/>
  <c r="AA61" i="1"/>
  <c r="X61" i="1"/>
  <c r="Y61" i="1" s="1"/>
  <c r="AC60" i="1" l="1"/>
  <c r="AF60" i="1"/>
  <c r="X60" i="1"/>
  <c r="Y60" i="1" s="1"/>
  <c r="AA60" i="1"/>
  <c r="AE60" i="1"/>
  <c r="AE59" i="1" l="1"/>
  <c r="AF59" i="1"/>
  <c r="AC59" i="1"/>
  <c r="AA59" i="1"/>
  <c r="X59" i="1"/>
  <c r="Y59" i="1" s="1"/>
  <c r="X58" i="1" l="1"/>
  <c r="Y58" i="1" s="1"/>
  <c r="AC58" i="1"/>
  <c r="AF58" i="1"/>
  <c r="AA58" i="1"/>
  <c r="AE58" i="1"/>
  <c r="AC57" i="1" l="1"/>
  <c r="AF57" i="1"/>
  <c r="AA57" i="1"/>
  <c r="AE57" i="1"/>
  <c r="X57" i="1"/>
  <c r="Y57" i="1" s="1"/>
  <c r="AE56" i="1" l="1"/>
  <c r="AF56" i="1"/>
  <c r="AC56" i="1"/>
  <c r="AA56" i="1"/>
  <c r="X56" i="1"/>
  <c r="Y56" i="1" s="1"/>
  <c r="AE55" i="1" l="1"/>
  <c r="AF55" i="1"/>
  <c r="AC55" i="1"/>
  <c r="AA55" i="1"/>
  <c r="X55" i="1"/>
  <c r="Y55" i="1" s="1"/>
  <c r="AE54" i="1" l="1"/>
  <c r="AF54" i="1"/>
  <c r="AC54" i="1"/>
  <c r="AA54" i="1"/>
  <c r="X54" i="1"/>
  <c r="Y54" i="1" s="1"/>
  <c r="AE53" i="1" l="1"/>
  <c r="AF53" i="1"/>
  <c r="AC53" i="1"/>
  <c r="AA53" i="1"/>
  <c r="X53" i="1"/>
  <c r="Y53" i="1" s="1"/>
  <c r="AE52" i="1" l="1"/>
  <c r="AC52" i="1"/>
  <c r="AA52" i="1"/>
  <c r="X52" i="1"/>
  <c r="Y52" i="1" s="1"/>
  <c r="AF52" i="1"/>
  <c r="AE51" i="1" l="1"/>
  <c r="AF51" i="1"/>
  <c r="AC51" i="1"/>
  <c r="AA51" i="1"/>
  <c r="X51" i="1"/>
  <c r="Y51" i="1" s="1"/>
  <c r="AE50" i="1" l="1"/>
  <c r="AF50" i="1"/>
  <c r="AC50" i="1"/>
  <c r="AA50" i="1"/>
  <c r="X50" i="1"/>
  <c r="Y50" i="1" s="1"/>
  <c r="AE49" i="1" l="1"/>
  <c r="AF49" i="1"/>
  <c r="AC49" i="1"/>
  <c r="AA49" i="1"/>
  <c r="X49" i="1"/>
  <c r="Y49" i="1" s="1"/>
  <c r="AE48" i="1" l="1"/>
  <c r="AF48" i="1"/>
  <c r="AC48" i="1"/>
  <c r="AA48" i="1"/>
  <c r="X48" i="1"/>
  <c r="Y48" i="1" s="1"/>
  <c r="AC47" i="1" l="1"/>
  <c r="AE47" i="1"/>
  <c r="AF47" i="1"/>
  <c r="AA47" i="1"/>
  <c r="X47" i="1"/>
  <c r="Y47" i="1" s="1"/>
  <c r="AE46" i="1" l="1"/>
  <c r="AF46" i="1"/>
  <c r="AC46" i="1"/>
  <c r="AC45" i="1"/>
  <c r="AA46" i="1"/>
  <c r="X46" i="1"/>
  <c r="Y46" i="1" s="1"/>
  <c r="X45" i="1" l="1"/>
  <c r="Y45" i="1" s="1"/>
  <c r="AE45" i="1"/>
  <c r="AF45" i="1"/>
  <c r="AA45" i="1"/>
  <c r="Y38" i="1" l="1"/>
  <c r="AE44" i="1"/>
  <c r="AF44" i="1"/>
  <c r="AC44" i="1"/>
  <c r="AA44" i="1"/>
  <c r="X44" i="1"/>
  <c r="Y44" i="1" s="1"/>
  <c r="AE43" i="1" l="1"/>
  <c r="X43" i="1"/>
  <c r="Y43" i="1" s="1"/>
  <c r="AF43" i="1"/>
  <c r="AC43" i="1"/>
  <c r="AA43" i="1"/>
  <c r="AE42" i="1" l="1"/>
  <c r="AF42" i="1"/>
  <c r="AC42" i="1"/>
  <c r="AA42" i="1"/>
  <c r="X42" i="1"/>
  <c r="Y42" i="1" s="1"/>
  <c r="AF41" i="1" l="1"/>
  <c r="AE41" i="1"/>
  <c r="AC41" i="1"/>
  <c r="AA41" i="1"/>
  <c r="X41" i="1"/>
  <c r="Y41" i="1" s="1"/>
  <c r="AF40" i="1" l="1"/>
  <c r="AE40" i="1"/>
  <c r="AC40" i="1"/>
  <c r="AA40" i="1"/>
  <c r="X40" i="1"/>
  <c r="Y40" i="1" s="1"/>
  <c r="AF39" i="1" l="1"/>
  <c r="AE39" i="1"/>
  <c r="AC39" i="1"/>
  <c r="AA39" i="1"/>
  <c r="X39" i="1"/>
  <c r="Y39" i="1" s="1"/>
  <c r="AF38" i="1" l="1"/>
</calcChain>
</file>

<file path=xl/sharedStrings.xml><?xml version="1.0" encoding="utf-8"?>
<sst xmlns="http://schemas.openxmlformats.org/spreadsheetml/2006/main" count="45" uniqueCount="31">
  <si>
    <t>casi dall'inizio</t>
  </si>
  <si>
    <t>risp ieri</t>
  </si>
  <si>
    <t>perc</t>
  </si>
  <si>
    <t>deced</t>
  </si>
  <si>
    <t>guariti</t>
  </si>
  <si>
    <t>positivi</t>
  </si>
  <si>
    <t>controllo I102+E102+G102</t>
  </si>
  <si>
    <t>Firenze</t>
  </si>
  <si>
    <t>Pistoia</t>
  </si>
  <si>
    <t xml:space="preserve">Lucca </t>
  </si>
  <si>
    <t>Siena</t>
  </si>
  <si>
    <t>Massa Carrara</t>
  </si>
  <si>
    <t>Arezzo</t>
  </si>
  <si>
    <t>Pisa</t>
  </si>
  <si>
    <t>Livorno</t>
  </si>
  <si>
    <t>Grosseto</t>
  </si>
  <si>
    <t>Prato</t>
  </si>
  <si>
    <t>totali</t>
  </si>
  <si>
    <t>tamponi</t>
  </si>
  <si>
    <t>Regione Toscana</t>
  </si>
  <si>
    <t>OGGI</t>
  </si>
  <si>
    <t>più</t>
  </si>
  <si>
    <t>https://www.ars.toscana.it/banche-dati/dati-sintesi-sintcovid-aggiornamenti-e-novita-sul-numero-dei-casi-deceduti-tamponi-per-provincia-e-per-asl-della-regione-toscana-e-confronto-con-italia-con-quanti-sono-i-decessi-per-comune?provenienza=home_ricerca&amp;dettaglio=ric_geo_covid&amp;par_top_geografia=090</t>
  </si>
  <si>
    <t>Italy</t>
  </si>
  <si>
    <r>
      <t xml:space="preserve">In data </t>
    </r>
    <r>
      <rPr>
        <b/>
        <sz val="14"/>
        <color rgb="FFFF0000"/>
        <rFont val="Calibri"/>
        <family val="2"/>
        <scheme val="minor"/>
      </rPr>
      <t>23 ottobre</t>
    </r>
    <r>
      <rPr>
        <sz val="14"/>
        <color theme="1"/>
        <rFont val="Calibri"/>
        <family val="2"/>
        <scheme val="minor"/>
      </rPr>
      <t xml:space="preserve"> l’incremento nazionale dei casi è +4,11% (ieri +3,57%) con 484.869 contagiati totali, 261.808 dimissioni/guarigioni (+2.352) e 37.059 deceduti (+91); 186.002 infezioni in corso (+16.700). Elaborati 182.032 tamponi (ieri 170.392); 19.143 positivi; rapporto positivi/tamponi 10,51% (ieri 9,43%). Ricoverati con sintomi +855 (10.549); terapie intensive +57 (1.049). Nuovi casi soprattutto in: Lombardia 4.916; Campania 2.280; Piemonte 2.032; Veneto 1.550; Lazio 1.389; Toscana 1.290; Emilia Romagna 888; Liguria 778; Sicilia 730; Puglia 590; Marche 453; Umbria 447; Sardegna 349; Friuli 340; P.A. Bolzano 269; Abruzzo 234.</t>
    </r>
  </si>
  <si>
    <t>Oggi si registrano 8 nuovi decessi: 3 uomini e 5 donne con un'età media di 85,6 anni (3 a Firenze, 2 a Massa Carrara, 1 a Pisa, 2 a Livorno).</t>
  </si>
  <si>
    <r>
      <rPr>
        <b/>
        <sz val="14"/>
        <color rgb="FFFF0000"/>
        <rFont val="Calibri"/>
        <family val="2"/>
        <scheme val="minor"/>
      </rPr>
      <t>Firenze</t>
    </r>
    <r>
      <rPr>
        <sz val="14"/>
        <color theme="1"/>
        <rFont val="Calibri"/>
        <family val="2"/>
        <scheme val="minor"/>
      </rPr>
      <t>, 23 ottobre 2020 -  Ancora in salita i nuovi casi. Oggi sono 1.290 i nuovi positivi al Coronavirus (1.059 identificati in corso di tracciamento e 231 da attività di screening) su un totale di 27.901 casi, registrati dall’inizio dell’epidemia. I nuovi casi sono il 4,8% in più rispetto al totale del giorno precedente.
Gli attualmente positivi sono oggi 14.374, +8,4% rispetto a ieri. Le persone ricoverate nei posti letto dedicati ai pazienti Covid oggi sono complessivamente 656 (50 in più rispetto a ieri, più 8,3%), 82 in terapia intensiva (stabili rispetto a ieri).</t>
    </r>
  </si>
  <si>
    <t>Di seguito i casi di positività sul territorio con la variazione rispetto a ieri. Sono 8.122 i casi complessivi ad oggi a Firenze (432 in più rispetto a ieri), 1.833 a Prato (98 in più), 1.931 a Pistoia (79 in più), 2.125 a Massa (64 in più), 3.022 a Lucca (181 in più), 3.675 a Pisa (169 in più), 1.671 a Livorno (109 in più), 2.612 ad Arezzo (49 in più), 1.425 a Siena (75 in più), 935 a Grosseto (34 in più). Sono 550 i casi positivi notificati in Toscana, ma residenti in altre regioni. Sono 609, quindi, i casi riscontrati oggi nell'Asl Centro, 523 nella Nord Ovest, 158 nella Sud est.</t>
  </si>
  <si>
    <t>IERI</t>
  </si>
  <si>
    <t>ieri</t>
  </si>
  <si>
    <t>oggi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</si>
</sst>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F800]dddd\,\ mmmm\ dd\,\ yyyy"/>
    <numFmt numFmtId="165" formatCode="0.0"/>
    <numFmt numFmtId="166" formatCode="0.0%"/>
    <numFmt numFmtId="167" formatCode="[$-410]d\-mmm;@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252525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sz val="12"/>
      <color rgb="FF000000"/>
      <name val="Arial"/>
      <family val="2"/>
    </font>
    <font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6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FF0000"/>
      <name val="Arial"/>
      <family val="2"/>
    </font>
    <font>
      <sz val="14"/>
      <color rgb="FF000000"/>
      <name val="Segoe UI"/>
      <family val="2"/>
    </font>
    <font>
      <b/>
      <sz val="36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20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40">
    <xf numFmtId="0" fontId="0" fillId="0" borderId="0" xfId="0"/>
    <xf numFmtId="164" fontId="0" fillId="0" borderId="0" xfId="0" applyNumberFormat="1"/>
    <xf numFmtId="0" fontId="0" fillId="0" borderId="0" xfId="0"/>
    <xf numFmtId="1" fontId="0" fillId="0" borderId="0" xfId="0" applyNumberFormat="1"/>
    <xf numFmtId="165" fontId="0" fillId="0" borderId="0" xfId="0" applyNumberFormat="1"/>
    <xf numFmtId="0" fontId="0" fillId="0" borderId="0" xfId="0"/>
    <xf numFmtId="166" fontId="0" fillId="0" borderId="0" xfId="0" applyNumberFormat="1"/>
    <xf numFmtId="0" fontId="0" fillId="0" borderId="0" xfId="0"/>
    <xf numFmtId="0" fontId="0" fillId="0" borderId="0" xfId="0"/>
    <xf numFmtId="0" fontId="2" fillId="0" borderId="0" xfId="0" applyFont="1" applyAlignment="1">
      <alignment horizontal="left" vertical="top" wrapText="1"/>
    </xf>
    <xf numFmtId="164" fontId="1" fillId="0" borderId="0" xfId="0" applyNumberFormat="1" applyFont="1"/>
    <xf numFmtId="1" fontId="1" fillId="0" borderId="0" xfId="0" applyNumberFormat="1" applyFont="1"/>
    <xf numFmtId="0" fontId="1" fillId="0" borderId="0" xfId="0" applyFont="1"/>
    <xf numFmtId="0" fontId="0" fillId="0" borderId="0" xfId="0"/>
    <xf numFmtId="164" fontId="0" fillId="0" borderId="0" xfId="0" applyNumberFormat="1" applyFont="1"/>
    <xf numFmtId="1" fontId="0" fillId="0" borderId="0" xfId="0" applyNumberFormat="1" applyFont="1"/>
    <xf numFmtId="165" fontId="0" fillId="0" borderId="0" xfId="0" applyNumberFormat="1" applyFont="1"/>
    <xf numFmtId="166" fontId="0" fillId="0" borderId="0" xfId="0" applyNumberFormat="1" applyFont="1"/>
    <xf numFmtId="0" fontId="0" fillId="0" borderId="0" xfId="0" applyFont="1"/>
    <xf numFmtId="165" fontId="1" fillId="0" borderId="0" xfId="0" applyNumberFormat="1" applyFont="1"/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0" borderId="0" xfId="0"/>
    <xf numFmtId="0" fontId="0" fillId="5" borderId="0" xfId="0" applyFill="1"/>
    <xf numFmtId="0" fontId="0" fillId="0" borderId="0" xfId="0"/>
    <xf numFmtId="0" fontId="0" fillId="0" borderId="0" xfId="0"/>
    <xf numFmtId="16" fontId="0" fillId="0" borderId="0" xfId="0" applyNumberFormat="1"/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/>
    <xf numFmtId="0" fontId="0" fillId="0" borderId="0" xfId="0"/>
    <xf numFmtId="2" fontId="0" fillId="0" borderId="0" xfId="0" applyNumberFormat="1"/>
    <xf numFmtId="0" fontId="4" fillId="0" borderId="0" xfId="0" applyFont="1"/>
    <xf numFmtId="0" fontId="0" fillId="0" borderId="0" xfId="0"/>
    <xf numFmtId="0" fontId="0" fillId="0" borderId="0" xfId="0"/>
    <xf numFmtId="3" fontId="0" fillId="0" borderId="0" xfId="0" applyNumberFormat="1"/>
    <xf numFmtId="0" fontId="0" fillId="0" borderId="0" xfId="0"/>
    <xf numFmtId="164" fontId="1" fillId="5" borderId="0" xfId="0" applyNumberFormat="1" applyFont="1" applyFill="1"/>
    <xf numFmtId="1" fontId="0" fillId="5" borderId="0" xfId="0" applyNumberFormat="1" applyFill="1"/>
    <xf numFmtId="2" fontId="0" fillId="5" borderId="0" xfId="0" applyNumberFormat="1" applyFill="1"/>
    <xf numFmtId="1" fontId="0" fillId="5" borderId="0" xfId="0" applyNumberFormat="1" applyFont="1" applyFill="1"/>
    <xf numFmtId="0" fontId="0" fillId="0" borderId="0" xfId="0"/>
    <xf numFmtId="167" fontId="4" fillId="0" borderId="0" xfId="0" applyNumberFormat="1" applyFont="1"/>
    <xf numFmtId="0" fontId="0" fillId="0" borderId="0" xfId="0"/>
    <xf numFmtId="0" fontId="0" fillId="0" borderId="0" xfId="0"/>
    <xf numFmtId="1" fontId="5" fillId="0" borderId="0" xfId="0" applyNumberFormat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6" fontId="4" fillId="0" borderId="0" xfId="0" applyNumberFormat="1" applyFont="1"/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 vertical="top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0" fillId="0" borderId="0" xfId="1"/>
    <xf numFmtId="0" fontId="11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2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14" fontId="0" fillId="0" borderId="0" xfId="0" applyNumberFormat="1"/>
    <xf numFmtId="14" fontId="1" fillId="0" borderId="0" xfId="0" applyNumberFormat="1" applyFont="1"/>
    <xf numFmtId="14" fontId="0" fillId="5" borderId="0" xfId="0" applyNumberFormat="1" applyFont="1" applyFill="1"/>
    <xf numFmtId="14" fontId="0" fillId="0" borderId="0" xfId="0" applyNumberFormat="1" applyFont="1"/>
    <xf numFmtId="0" fontId="0" fillId="0" borderId="0" xfId="0"/>
    <xf numFmtId="0" fontId="13" fillId="0" borderId="0" xfId="0" applyFont="1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14" fillId="0" borderId="0" xfId="0" applyFont="1" applyAlignment="1">
      <alignment horizontal="left" vertical="center" wrapText="1" indent="1"/>
    </xf>
    <xf numFmtId="0" fontId="1" fillId="5" borderId="0" xfId="0" applyFont="1" applyFill="1"/>
    <xf numFmtId="164" fontId="15" fillId="0" borderId="0" xfId="0" applyNumberFormat="1" applyFont="1"/>
    <xf numFmtId="0" fontId="6" fillId="5" borderId="0" xfId="0" applyFont="1" applyFill="1" applyBorder="1" applyAlignment="1">
      <alignment vertical="top" wrapText="1"/>
    </xf>
    <xf numFmtId="0" fontId="0" fillId="0" borderId="0" xfId="0"/>
    <xf numFmtId="0" fontId="16" fillId="0" borderId="0" xfId="0" applyFont="1"/>
    <xf numFmtId="0" fontId="8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0" fillId="0" borderId="0" xfId="0"/>
    <xf numFmtId="0" fontId="6" fillId="5" borderId="0" xfId="0" applyFont="1" applyFill="1" applyBorder="1" applyAlignment="1">
      <alignment vertical="top" wrapText="1"/>
    </xf>
    <xf numFmtId="0" fontId="14" fillId="0" borderId="0" xfId="0" applyFont="1" applyAlignment="1">
      <alignment horizontal="left" vertical="center" wrapText="1"/>
    </xf>
    <xf numFmtId="0" fontId="0" fillId="5" borderId="0" xfId="0" applyFill="1" applyAlignment="1">
      <alignment vertical="top" wrapText="1"/>
    </xf>
    <xf numFmtId="0" fontId="0" fillId="5" borderId="0" xfId="0" applyFill="1" applyAlignment="1">
      <alignment vertical="top"/>
    </xf>
    <xf numFmtId="0" fontId="7" fillId="5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9" fillId="5" borderId="0" xfId="0" applyFont="1" applyFill="1" applyAlignment="1">
      <alignment horizontal="center"/>
    </xf>
    <xf numFmtId="164" fontId="8" fillId="0" borderId="0" xfId="0" applyNumberFormat="1" applyFont="1" applyAlignment="1">
      <alignment wrapText="1"/>
    </xf>
    <xf numFmtId="164" fontId="0" fillId="0" borderId="0" xfId="0" applyNumberFormat="1"/>
    <xf numFmtId="0" fontId="17" fillId="0" borderId="0" xfId="0" applyFont="1"/>
    <xf numFmtId="1" fontId="18" fillId="0" borderId="0" xfId="0" applyNumberFormat="1" applyFont="1"/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Foglio1!$R$156</c:f>
              <c:strCache>
                <c:ptCount val="1"/>
                <c:pt idx="0">
                  <c:v>30-mag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Foglio1!$Q$157:$Q$166</c:f>
              <c:strCache>
                <c:ptCount val="10"/>
                <c:pt idx="0">
                  <c:v>Firenze</c:v>
                </c:pt>
                <c:pt idx="1">
                  <c:v>Pistoia</c:v>
                </c:pt>
                <c:pt idx="2">
                  <c:v>Lucca </c:v>
                </c:pt>
                <c:pt idx="3">
                  <c:v>Siena</c:v>
                </c:pt>
                <c:pt idx="4">
                  <c:v>Massa Carrara</c:v>
                </c:pt>
                <c:pt idx="5">
                  <c:v>Arezzo</c:v>
                </c:pt>
                <c:pt idx="6">
                  <c:v>Pisa</c:v>
                </c:pt>
                <c:pt idx="7">
                  <c:v>Livorno</c:v>
                </c:pt>
                <c:pt idx="8">
                  <c:v>Grosseto</c:v>
                </c:pt>
                <c:pt idx="9">
                  <c:v>Prato</c:v>
                </c:pt>
              </c:strCache>
            </c:strRef>
          </c:cat>
          <c:val>
            <c:numRef>
              <c:f>Foglio1!$R$157:$R$166</c:f>
              <c:numCache>
                <c:formatCode>0</c:formatCode>
                <c:ptCount val="10"/>
                <c:pt idx="0">
                  <c:v>3464</c:v>
                </c:pt>
                <c:pt idx="1">
                  <c:v>675</c:v>
                </c:pt>
                <c:pt idx="2">
                  <c:v>1361</c:v>
                </c:pt>
                <c:pt idx="3">
                  <c:v>438</c:v>
                </c:pt>
                <c:pt idx="4">
                  <c:v>1049</c:v>
                </c:pt>
                <c:pt idx="5">
                  <c:v>676</c:v>
                </c:pt>
                <c:pt idx="6">
                  <c:v>892</c:v>
                </c:pt>
                <c:pt idx="7">
                  <c:v>556</c:v>
                </c:pt>
                <c:pt idx="8">
                  <c:v>425</c:v>
                </c:pt>
                <c:pt idx="9">
                  <c:v>564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CA-4C09-9E11-1A86C7887F78}"/>
            </c:ext>
          </c:extLst>
        </c:ser>
        <c:ser>
          <c:idx val="1"/>
          <c:order val="1"/>
          <c:tx>
            <c:strRef>
              <c:f>Foglio1!$S$156</c:f>
              <c:strCache>
                <c:ptCount val="1"/>
                <c:pt idx="0">
                  <c:v>31-mag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Foglio1!$Q$157:$Q$166</c:f>
              <c:strCache>
                <c:ptCount val="10"/>
                <c:pt idx="0">
                  <c:v>Firenze</c:v>
                </c:pt>
                <c:pt idx="1">
                  <c:v>Pistoia</c:v>
                </c:pt>
                <c:pt idx="2">
                  <c:v>Lucca </c:v>
                </c:pt>
                <c:pt idx="3">
                  <c:v>Siena</c:v>
                </c:pt>
                <c:pt idx="4">
                  <c:v>Massa Carrara</c:v>
                </c:pt>
                <c:pt idx="5">
                  <c:v>Arezzo</c:v>
                </c:pt>
                <c:pt idx="6">
                  <c:v>Pisa</c:v>
                </c:pt>
                <c:pt idx="7">
                  <c:v>Livorno</c:v>
                </c:pt>
                <c:pt idx="8">
                  <c:v>Grosseto</c:v>
                </c:pt>
                <c:pt idx="9">
                  <c:v>Prato</c:v>
                </c:pt>
              </c:strCache>
            </c:strRef>
          </c:cat>
          <c:val>
            <c:numRef>
              <c:f>Foglio1!$S$157:$S$166</c:f>
              <c:numCache>
                <c:formatCode>0</c:formatCode>
                <c:ptCount val="10"/>
                <c:pt idx="0">
                  <c:v>3467</c:v>
                </c:pt>
                <c:pt idx="1">
                  <c:v>675</c:v>
                </c:pt>
                <c:pt idx="2">
                  <c:v>1361</c:v>
                </c:pt>
                <c:pt idx="3">
                  <c:v>438</c:v>
                </c:pt>
                <c:pt idx="4">
                  <c:v>1049</c:v>
                </c:pt>
                <c:pt idx="5">
                  <c:v>676</c:v>
                </c:pt>
                <c:pt idx="6">
                  <c:v>893</c:v>
                </c:pt>
                <c:pt idx="7">
                  <c:v>556</c:v>
                </c:pt>
                <c:pt idx="8">
                  <c:v>425</c:v>
                </c:pt>
                <c:pt idx="9">
                  <c:v>564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CA-4C09-9E11-1A86C7887F78}"/>
            </c:ext>
          </c:extLst>
        </c:ser>
        <c:ser>
          <c:idx val="2"/>
          <c:order val="2"/>
          <c:tx>
            <c:strRef>
              <c:f>Foglio1!$T$156</c:f>
              <c:strCache>
                <c:ptCount val="1"/>
                <c:pt idx="0">
                  <c:v>01-giu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Foglio1!$Q$157:$Q$166</c:f>
              <c:strCache>
                <c:ptCount val="10"/>
                <c:pt idx="0">
                  <c:v>Firenze</c:v>
                </c:pt>
                <c:pt idx="1">
                  <c:v>Pistoia</c:v>
                </c:pt>
                <c:pt idx="2">
                  <c:v>Lucca </c:v>
                </c:pt>
                <c:pt idx="3">
                  <c:v>Siena</c:v>
                </c:pt>
                <c:pt idx="4">
                  <c:v>Massa Carrara</c:v>
                </c:pt>
                <c:pt idx="5">
                  <c:v>Arezzo</c:v>
                </c:pt>
                <c:pt idx="6">
                  <c:v>Pisa</c:v>
                </c:pt>
                <c:pt idx="7">
                  <c:v>Livorno</c:v>
                </c:pt>
                <c:pt idx="8">
                  <c:v>Grosseto</c:v>
                </c:pt>
                <c:pt idx="9">
                  <c:v>Prato</c:v>
                </c:pt>
              </c:strCache>
            </c:strRef>
          </c:cat>
          <c:val>
            <c:numRef>
              <c:f>Foglio1!$T$157:$T$166</c:f>
              <c:numCache>
                <c:formatCode>0</c:formatCode>
                <c:ptCount val="10"/>
                <c:pt idx="0">
                  <c:v>3468</c:v>
                </c:pt>
                <c:pt idx="1">
                  <c:v>675</c:v>
                </c:pt>
                <c:pt idx="2">
                  <c:v>1362</c:v>
                </c:pt>
                <c:pt idx="3">
                  <c:v>438</c:v>
                </c:pt>
                <c:pt idx="4">
                  <c:v>1049</c:v>
                </c:pt>
                <c:pt idx="5">
                  <c:v>677</c:v>
                </c:pt>
                <c:pt idx="6">
                  <c:v>893</c:v>
                </c:pt>
                <c:pt idx="7">
                  <c:v>556</c:v>
                </c:pt>
                <c:pt idx="8">
                  <c:v>425</c:v>
                </c:pt>
                <c:pt idx="9">
                  <c:v>564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0CA-4C09-9E11-1A86C7887F78}"/>
            </c:ext>
          </c:extLst>
        </c:ser>
        <c:ser>
          <c:idx val="3"/>
          <c:order val="3"/>
          <c:tx>
            <c:strRef>
              <c:f>Foglio1!$U$156</c:f>
              <c:strCache>
                <c:ptCount val="1"/>
                <c:pt idx="0">
                  <c:v>02-giu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Foglio1!$Q$157:$Q$166</c:f>
              <c:strCache>
                <c:ptCount val="10"/>
                <c:pt idx="0">
                  <c:v>Firenze</c:v>
                </c:pt>
                <c:pt idx="1">
                  <c:v>Pistoia</c:v>
                </c:pt>
                <c:pt idx="2">
                  <c:v>Lucca </c:v>
                </c:pt>
                <c:pt idx="3">
                  <c:v>Siena</c:v>
                </c:pt>
                <c:pt idx="4">
                  <c:v>Massa Carrara</c:v>
                </c:pt>
                <c:pt idx="5">
                  <c:v>Arezzo</c:v>
                </c:pt>
                <c:pt idx="6">
                  <c:v>Pisa</c:v>
                </c:pt>
                <c:pt idx="7">
                  <c:v>Livorno</c:v>
                </c:pt>
                <c:pt idx="8">
                  <c:v>Grosseto</c:v>
                </c:pt>
                <c:pt idx="9">
                  <c:v>Prato</c:v>
                </c:pt>
              </c:strCache>
            </c:strRef>
          </c:cat>
          <c:val>
            <c:numRef>
              <c:f>Foglio1!$U$157:$U$166</c:f>
              <c:numCache>
                <c:formatCode>0</c:formatCode>
                <c:ptCount val="10"/>
                <c:pt idx="0">
                  <c:v>3471</c:v>
                </c:pt>
                <c:pt idx="1">
                  <c:v>676</c:v>
                </c:pt>
                <c:pt idx="2">
                  <c:v>1363</c:v>
                </c:pt>
                <c:pt idx="3">
                  <c:v>438</c:v>
                </c:pt>
                <c:pt idx="4">
                  <c:v>1049</c:v>
                </c:pt>
                <c:pt idx="5">
                  <c:v>677</c:v>
                </c:pt>
                <c:pt idx="6">
                  <c:v>896</c:v>
                </c:pt>
                <c:pt idx="7">
                  <c:v>556</c:v>
                </c:pt>
                <c:pt idx="8">
                  <c:v>426</c:v>
                </c:pt>
                <c:pt idx="9">
                  <c:v>565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FD-422C-B45F-BC01D8DBF0AC}"/>
            </c:ext>
          </c:extLst>
        </c:ser>
        <c:ser>
          <c:idx val="4"/>
          <c:order val="4"/>
          <c:tx>
            <c:strRef>
              <c:f>Foglio1!$V$156</c:f>
              <c:strCache>
                <c:ptCount val="1"/>
                <c:pt idx="0">
                  <c:v>03-giu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Foglio1!$Q$157:$Q$166</c:f>
              <c:strCache>
                <c:ptCount val="10"/>
                <c:pt idx="0">
                  <c:v>Firenze</c:v>
                </c:pt>
                <c:pt idx="1">
                  <c:v>Pistoia</c:v>
                </c:pt>
                <c:pt idx="2">
                  <c:v>Lucca </c:v>
                </c:pt>
                <c:pt idx="3">
                  <c:v>Siena</c:v>
                </c:pt>
                <c:pt idx="4">
                  <c:v>Massa Carrara</c:v>
                </c:pt>
                <c:pt idx="5">
                  <c:v>Arezzo</c:v>
                </c:pt>
                <c:pt idx="6">
                  <c:v>Pisa</c:v>
                </c:pt>
                <c:pt idx="7">
                  <c:v>Livorno</c:v>
                </c:pt>
                <c:pt idx="8">
                  <c:v>Grosseto</c:v>
                </c:pt>
                <c:pt idx="9">
                  <c:v>Prato</c:v>
                </c:pt>
              </c:strCache>
            </c:strRef>
          </c:cat>
          <c:val>
            <c:numRef>
              <c:f>Foglio1!$V$157:$V$166</c:f>
              <c:numCache>
                <c:formatCode>0</c:formatCode>
                <c:ptCount val="10"/>
                <c:pt idx="0">
                  <c:v>3473</c:v>
                </c:pt>
                <c:pt idx="1">
                  <c:v>676</c:v>
                </c:pt>
                <c:pt idx="2">
                  <c:v>1364</c:v>
                </c:pt>
                <c:pt idx="3">
                  <c:v>438</c:v>
                </c:pt>
                <c:pt idx="4">
                  <c:v>1049</c:v>
                </c:pt>
                <c:pt idx="5">
                  <c:v>677</c:v>
                </c:pt>
                <c:pt idx="6">
                  <c:v>896</c:v>
                </c:pt>
                <c:pt idx="7">
                  <c:v>557</c:v>
                </c:pt>
                <c:pt idx="8">
                  <c:v>426</c:v>
                </c:pt>
                <c:pt idx="9">
                  <c:v>585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B3-4311-9D0A-3DE8635F5671}"/>
            </c:ext>
          </c:extLst>
        </c:ser>
        <c:ser>
          <c:idx val="5"/>
          <c:order val="5"/>
          <c:tx>
            <c:strRef>
              <c:f>Foglio1!$W$156</c:f>
              <c:strCache>
                <c:ptCount val="1"/>
                <c:pt idx="0">
                  <c:v>04-giu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Foglio1!$Q$157:$Q$166</c:f>
              <c:strCache>
                <c:ptCount val="10"/>
                <c:pt idx="0">
                  <c:v>Firenze</c:v>
                </c:pt>
                <c:pt idx="1">
                  <c:v>Pistoia</c:v>
                </c:pt>
                <c:pt idx="2">
                  <c:v>Lucca </c:v>
                </c:pt>
                <c:pt idx="3">
                  <c:v>Siena</c:v>
                </c:pt>
                <c:pt idx="4">
                  <c:v>Massa Carrara</c:v>
                </c:pt>
                <c:pt idx="5">
                  <c:v>Arezzo</c:v>
                </c:pt>
                <c:pt idx="6">
                  <c:v>Pisa</c:v>
                </c:pt>
                <c:pt idx="7">
                  <c:v>Livorno</c:v>
                </c:pt>
                <c:pt idx="8">
                  <c:v>Grosseto</c:v>
                </c:pt>
                <c:pt idx="9">
                  <c:v>Prato</c:v>
                </c:pt>
              </c:strCache>
            </c:strRef>
          </c:cat>
          <c:val>
            <c:numRef>
              <c:f>Foglio1!$W$157:$W$166</c:f>
              <c:numCache>
                <c:formatCode>0</c:formatCode>
                <c:ptCount val="10"/>
                <c:pt idx="0">
                  <c:v>3473</c:v>
                </c:pt>
                <c:pt idx="1">
                  <c:v>677</c:v>
                </c:pt>
                <c:pt idx="2">
                  <c:v>1364</c:v>
                </c:pt>
                <c:pt idx="3">
                  <c:v>438</c:v>
                </c:pt>
                <c:pt idx="4">
                  <c:v>1049</c:v>
                </c:pt>
                <c:pt idx="5">
                  <c:v>677</c:v>
                </c:pt>
                <c:pt idx="6">
                  <c:v>896</c:v>
                </c:pt>
                <c:pt idx="7">
                  <c:v>557</c:v>
                </c:pt>
                <c:pt idx="8">
                  <c:v>426</c:v>
                </c:pt>
                <c:pt idx="9">
                  <c:v>585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75-4E5F-853D-8601BE33BA34}"/>
            </c:ext>
          </c:extLst>
        </c:ser>
        <c:ser>
          <c:idx val="6"/>
          <c:order val="6"/>
          <c:tx>
            <c:strRef>
              <c:f>Foglio1!$X$156</c:f>
              <c:strCache>
                <c:ptCount val="1"/>
                <c:pt idx="0">
                  <c:v>05-giu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Foglio1!$Q$157:$Q$166</c:f>
              <c:strCache>
                <c:ptCount val="10"/>
                <c:pt idx="0">
                  <c:v>Firenze</c:v>
                </c:pt>
                <c:pt idx="1">
                  <c:v>Pistoia</c:v>
                </c:pt>
                <c:pt idx="2">
                  <c:v>Lucca </c:v>
                </c:pt>
                <c:pt idx="3">
                  <c:v>Siena</c:v>
                </c:pt>
                <c:pt idx="4">
                  <c:v>Massa Carrara</c:v>
                </c:pt>
                <c:pt idx="5">
                  <c:v>Arezzo</c:v>
                </c:pt>
                <c:pt idx="6">
                  <c:v>Pisa</c:v>
                </c:pt>
                <c:pt idx="7">
                  <c:v>Livorno</c:v>
                </c:pt>
                <c:pt idx="8">
                  <c:v>Grosseto</c:v>
                </c:pt>
                <c:pt idx="9">
                  <c:v>Prato</c:v>
                </c:pt>
              </c:strCache>
            </c:strRef>
          </c:cat>
          <c:val>
            <c:numRef>
              <c:f>Foglio1!$X$157:$X$166</c:f>
              <c:numCache>
                <c:formatCode>0</c:formatCode>
                <c:ptCount val="10"/>
                <c:pt idx="0">
                  <c:v>3478</c:v>
                </c:pt>
                <c:pt idx="1">
                  <c:v>677</c:v>
                </c:pt>
                <c:pt idx="2">
                  <c:v>1364</c:v>
                </c:pt>
                <c:pt idx="3">
                  <c:v>438</c:v>
                </c:pt>
                <c:pt idx="4">
                  <c:v>1050</c:v>
                </c:pt>
                <c:pt idx="5">
                  <c:v>677</c:v>
                </c:pt>
                <c:pt idx="6">
                  <c:v>896</c:v>
                </c:pt>
                <c:pt idx="7">
                  <c:v>557</c:v>
                </c:pt>
                <c:pt idx="8">
                  <c:v>426</c:v>
                </c:pt>
                <c:pt idx="9">
                  <c:v>586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43-47D4-B77B-B25DF1ED52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66459112"/>
        <c:axId val="566457800"/>
      </c:barChart>
      <c:catAx>
        <c:axId val="566459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66457800"/>
        <c:crosses val="autoZero"/>
        <c:auto val="1"/>
        <c:lblAlgn val="ctr"/>
        <c:lblOffset val="100"/>
        <c:noMultiLvlLbl val="0"/>
      </c:catAx>
      <c:valAx>
        <c:axId val="566457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66459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13" Type="http://schemas.openxmlformats.org/officeDocument/2006/relationships/image" Target="../media/image12.png"/><Relationship Id="rId18" Type="http://schemas.openxmlformats.org/officeDocument/2006/relationships/image" Target="../media/image17.png"/><Relationship Id="rId3" Type="http://schemas.openxmlformats.org/officeDocument/2006/relationships/image" Target="../media/image2.png"/><Relationship Id="rId21" Type="http://schemas.openxmlformats.org/officeDocument/2006/relationships/image" Target="../media/image20.png"/><Relationship Id="rId7" Type="http://schemas.openxmlformats.org/officeDocument/2006/relationships/image" Target="../media/image6.png"/><Relationship Id="rId12" Type="http://schemas.openxmlformats.org/officeDocument/2006/relationships/image" Target="../media/image11.png"/><Relationship Id="rId17" Type="http://schemas.openxmlformats.org/officeDocument/2006/relationships/image" Target="../media/image16.png"/><Relationship Id="rId2" Type="http://schemas.openxmlformats.org/officeDocument/2006/relationships/image" Target="../media/image1.png"/><Relationship Id="rId16" Type="http://schemas.openxmlformats.org/officeDocument/2006/relationships/image" Target="../media/image15.png"/><Relationship Id="rId20" Type="http://schemas.openxmlformats.org/officeDocument/2006/relationships/image" Target="../media/image19.png"/><Relationship Id="rId1" Type="http://schemas.openxmlformats.org/officeDocument/2006/relationships/chart" Target="../charts/chart1.xml"/><Relationship Id="rId6" Type="http://schemas.openxmlformats.org/officeDocument/2006/relationships/image" Target="../media/image5.png"/><Relationship Id="rId11" Type="http://schemas.openxmlformats.org/officeDocument/2006/relationships/image" Target="../media/image10.png"/><Relationship Id="rId5" Type="http://schemas.openxmlformats.org/officeDocument/2006/relationships/image" Target="../media/image4.png"/><Relationship Id="rId15" Type="http://schemas.openxmlformats.org/officeDocument/2006/relationships/image" Target="../media/image14.png"/><Relationship Id="rId23" Type="http://schemas.openxmlformats.org/officeDocument/2006/relationships/image" Target="../media/image22.png"/><Relationship Id="rId10" Type="http://schemas.openxmlformats.org/officeDocument/2006/relationships/image" Target="../media/image9.png"/><Relationship Id="rId19" Type="http://schemas.openxmlformats.org/officeDocument/2006/relationships/image" Target="../media/image18.png"/><Relationship Id="rId4" Type="http://schemas.openxmlformats.org/officeDocument/2006/relationships/image" Target="../media/image3.png"/><Relationship Id="rId9" Type="http://schemas.openxmlformats.org/officeDocument/2006/relationships/image" Target="../media/image8.png"/><Relationship Id="rId14" Type="http://schemas.openxmlformats.org/officeDocument/2006/relationships/image" Target="../media/image13.png"/><Relationship Id="rId22" Type="http://schemas.openxmlformats.org/officeDocument/2006/relationships/image" Target="../media/image2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</xdr:colOff>
      <xdr:row>105</xdr:row>
      <xdr:rowOff>0</xdr:rowOff>
    </xdr:from>
    <xdr:ext cx="184731" cy="264560"/>
    <xdr:sp macro="" textlink="">
      <xdr:nvSpPr>
        <xdr:cNvPr id="12" name="CasellaDiTesto 11">
          <a:extLst>
            <a:ext uri="{FF2B5EF4-FFF2-40B4-BE49-F238E27FC236}">
              <a16:creationId xmlns:a16="http://schemas.microsoft.com/office/drawing/2014/main" id="{74E8A97A-4456-46F5-A751-FF71E0F9B984}"/>
            </a:ext>
          </a:extLst>
        </xdr:cNvPr>
        <xdr:cNvSpPr txBox="1"/>
      </xdr:nvSpPr>
      <xdr:spPr>
        <a:xfrm>
          <a:off x="1724025" y="1310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twoCellAnchor>
    <xdr:from>
      <xdr:col>16</xdr:col>
      <xdr:colOff>18208</xdr:colOff>
      <xdr:row>136</xdr:row>
      <xdr:rowOff>176212</xdr:rowOff>
    </xdr:from>
    <xdr:to>
      <xdr:col>21</xdr:col>
      <xdr:colOff>696164</xdr:colOff>
      <xdr:row>152</xdr:row>
      <xdr:rowOff>5882</xdr:rowOff>
    </xdr:to>
    <xdr:graphicFrame macro="">
      <xdr:nvGraphicFramePr>
        <xdr:cNvPr id="35" name="Grafico 34">
          <a:extLst>
            <a:ext uri="{FF2B5EF4-FFF2-40B4-BE49-F238E27FC236}">
              <a16:creationId xmlns:a16="http://schemas.microsoft.com/office/drawing/2014/main" id="{AA385E4F-58D2-411B-AABE-F689E641266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15</xdr:col>
      <xdr:colOff>0</xdr:colOff>
      <xdr:row>287</xdr:row>
      <xdr:rowOff>0</xdr:rowOff>
    </xdr:from>
    <xdr:to>
      <xdr:col>23</xdr:col>
      <xdr:colOff>161123</xdr:colOff>
      <xdr:row>315</xdr:row>
      <xdr:rowOff>189809</xdr:rowOff>
    </xdr:to>
    <xdr:pic>
      <xdr:nvPicPr>
        <xdr:cNvPr id="6" name="Immagine 5">
          <a:extLst>
            <a:ext uri="{FF2B5EF4-FFF2-40B4-BE49-F238E27FC236}">
              <a16:creationId xmlns:a16="http://schemas.microsoft.com/office/drawing/2014/main" id="{EB546D5A-F17F-4B7F-8FD7-94FCDCE6D5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601575" y="58112025"/>
          <a:ext cx="6419048" cy="5523809"/>
        </a:xfrm>
        <a:prstGeom prst="rect">
          <a:avLst/>
        </a:prstGeom>
      </xdr:spPr>
    </xdr:pic>
    <xdr:clientData/>
  </xdr:twoCellAnchor>
  <xdr:twoCellAnchor editAs="oneCell">
    <xdr:from>
      <xdr:col>14</xdr:col>
      <xdr:colOff>942975</xdr:colOff>
      <xdr:row>287</xdr:row>
      <xdr:rowOff>152400</xdr:rowOff>
    </xdr:from>
    <xdr:to>
      <xdr:col>23</xdr:col>
      <xdr:colOff>113497</xdr:colOff>
      <xdr:row>316</xdr:row>
      <xdr:rowOff>151709</xdr:rowOff>
    </xdr:to>
    <xdr:pic>
      <xdr:nvPicPr>
        <xdr:cNvPr id="7" name="Immagine 6">
          <a:extLst>
            <a:ext uri="{FF2B5EF4-FFF2-40B4-BE49-F238E27FC236}">
              <a16:creationId xmlns:a16="http://schemas.microsoft.com/office/drawing/2014/main" id="{E876684D-6A52-4BD3-878A-ED3FA5D200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553950" y="58264425"/>
          <a:ext cx="6419048" cy="5523809"/>
        </a:xfrm>
        <a:prstGeom prst="rect">
          <a:avLst/>
        </a:prstGeom>
      </xdr:spPr>
    </xdr:pic>
    <xdr:clientData/>
  </xdr:twoCellAnchor>
  <xdr:twoCellAnchor editAs="oneCell">
    <xdr:from>
      <xdr:col>16</xdr:col>
      <xdr:colOff>447675</xdr:colOff>
      <xdr:row>110</xdr:row>
      <xdr:rowOff>171450</xdr:rowOff>
    </xdr:from>
    <xdr:to>
      <xdr:col>20</xdr:col>
      <xdr:colOff>117187</xdr:colOff>
      <xdr:row>116</xdr:row>
      <xdr:rowOff>85725</xdr:rowOff>
    </xdr:to>
    <xdr:pic>
      <xdr:nvPicPr>
        <xdr:cNvPr id="23" name="Immagine 22">
          <a:extLst>
            <a:ext uri="{FF2B5EF4-FFF2-40B4-BE49-F238E27FC236}">
              <a16:creationId xmlns:a16="http://schemas.microsoft.com/office/drawing/2014/main" id="{C6E87D5C-CE7A-4EAF-B572-2D91F487B9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658850" y="24136350"/>
          <a:ext cx="2631787" cy="1343025"/>
        </a:xfrm>
        <a:prstGeom prst="rect">
          <a:avLst/>
        </a:prstGeom>
      </xdr:spPr>
    </xdr:pic>
    <xdr:clientData/>
  </xdr:twoCellAnchor>
  <xdr:twoCellAnchor>
    <xdr:from>
      <xdr:col>2</xdr:col>
      <xdr:colOff>142875</xdr:colOff>
      <xdr:row>86</xdr:row>
      <xdr:rowOff>11906</xdr:rowOff>
    </xdr:from>
    <xdr:to>
      <xdr:col>4</xdr:col>
      <xdr:colOff>428625</xdr:colOff>
      <xdr:row>87</xdr:row>
      <xdr:rowOff>35718</xdr:rowOff>
    </xdr:to>
    <xdr:sp macro="" textlink="">
      <xdr:nvSpPr>
        <xdr:cNvPr id="21" name="Freccia a destra 20">
          <a:extLst>
            <a:ext uri="{FF2B5EF4-FFF2-40B4-BE49-F238E27FC236}">
              <a16:creationId xmlns:a16="http://schemas.microsoft.com/office/drawing/2014/main" id="{F2A4B88A-C022-4E72-A937-6911B32AE6FD}"/>
            </a:ext>
          </a:extLst>
        </xdr:cNvPr>
        <xdr:cNvSpPr/>
      </xdr:nvSpPr>
      <xdr:spPr>
        <a:xfrm>
          <a:off x="4917281" y="19038094"/>
          <a:ext cx="1500188" cy="21431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 editAs="oneCell">
    <xdr:from>
      <xdr:col>0</xdr:col>
      <xdr:colOff>3405188</xdr:colOff>
      <xdr:row>0</xdr:row>
      <xdr:rowOff>2262187</xdr:rowOff>
    </xdr:from>
    <xdr:to>
      <xdr:col>7</xdr:col>
      <xdr:colOff>480629</xdr:colOff>
      <xdr:row>0</xdr:row>
      <xdr:rowOff>2809874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C7D8B92B-E144-4E69-8842-4A042636EF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405188" y="2262187"/>
          <a:ext cx="4885941" cy="547687"/>
        </a:xfrm>
        <a:prstGeom prst="rect">
          <a:avLst/>
        </a:prstGeom>
      </xdr:spPr>
    </xdr:pic>
    <xdr:clientData/>
  </xdr:twoCellAnchor>
  <xdr:twoCellAnchor editAs="oneCell">
    <xdr:from>
      <xdr:col>10</xdr:col>
      <xdr:colOff>619126</xdr:colOff>
      <xdr:row>32</xdr:row>
      <xdr:rowOff>23814</xdr:rowOff>
    </xdr:from>
    <xdr:to>
      <xdr:col>15</xdr:col>
      <xdr:colOff>161465</xdr:colOff>
      <xdr:row>36</xdr:row>
      <xdr:rowOff>71302</xdr:rowOff>
    </xdr:to>
    <xdr:pic>
      <xdr:nvPicPr>
        <xdr:cNvPr id="25" name="Immagine 24">
          <a:extLst>
            <a:ext uri="{FF2B5EF4-FFF2-40B4-BE49-F238E27FC236}">
              <a16:creationId xmlns:a16="http://schemas.microsoft.com/office/drawing/2014/main" id="{A78A4855-F0A5-4705-8CBB-6A2B50D3BB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0417970" y="10989470"/>
          <a:ext cx="3685714" cy="1095238"/>
        </a:xfrm>
        <a:prstGeom prst="rect">
          <a:avLst/>
        </a:prstGeom>
      </xdr:spPr>
    </xdr:pic>
    <xdr:clientData/>
  </xdr:twoCellAnchor>
  <xdr:twoCellAnchor editAs="oneCell">
    <xdr:from>
      <xdr:col>11</xdr:col>
      <xdr:colOff>107156</xdr:colOff>
      <xdr:row>36</xdr:row>
      <xdr:rowOff>59531</xdr:rowOff>
    </xdr:from>
    <xdr:to>
      <xdr:col>14</xdr:col>
      <xdr:colOff>580667</xdr:colOff>
      <xdr:row>40</xdr:row>
      <xdr:rowOff>164198</xdr:rowOff>
    </xdr:to>
    <xdr:pic>
      <xdr:nvPicPr>
        <xdr:cNvPr id="34" name="Immagine 33">
          <a:extLst>
            <a:ext uri="{FF2B5EF4-FFF2-40B4-BE49-F238E27FC236}">
              <a16:creationId xmlns:a16="http://schemas.microsoft.com/office/drawing/2014/main" id="{411B8401-09A5-463F-B40E-7D4A703856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0668000" y="12144375"/>
          <a:ext cx="2866667" cy="866667"/>
        </a:xfrm>
        <a:prstGeom prst="rect">
          <a:avLst/>
        </a:prstGeom>
      </xdr:spPr>
    </xdr:pic>
    <xdr:clientData/>
  </xdr:twoCellAnchor>
  <xdr:twoCellAnchor editAs="oneCell">
    <xdr:from>
      <xdr:col>11</xdr:col>
      <xdr:colOff>1</xdr:colOff>
      <xdr:row>53</xdr:row>
      <xdr:rowOff>142876</xdr:rowOff>
    </xdr:from>
    <xdr:to>
      <xdr:col>14</xdr:col>
      <xdr:colOff>464344</xdr:colOff>
      <xdr:row>59</xdr:row>
      <xdr:rowOff>32493</xdr:rowOff>
    </xdr:to>
    <xdr:pic>
      <xdr:nvPicPr>
        <xdr:cNvPr id="36" name="Immagine 35">
          <a:extLst>
            <a:ext uri="{FF2B5EF4-FFF2-40B4-BE49-F238E27FC236}">
              <a16:creationId xmlns:a16="http://schemas.microsoft.com/office/drawing/2014/main" id="{E51377AD-0CC2-4462-81DF-BB61AAB80F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0560845" y="15918657"/>
          <a:ext cx="2857499" cy="1032617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47</xdr:row>
      <xdr:rowOff>0</xdr:rowOff>
    </xdr:from>
    <xdr:to>
      <xdr:col>13</xdr:col>
      <xdr:colOff>387886</xdr:colOff>
      <xdr:row>51</xdr:row>
      <xdr:rowOff>76095</xdr:rowOff>
    </xdr:to>
    <xdr:pic>
      <xdr:nvPicPr>
        <xdr:cNvPr id="37" name="Immagine 36">
          <a:extLst>
            <a:ext uri="{FF2B5EF4-FFF2-40B4-BE49-F238E27FC236}">
              <a16:creationId xmlns:a16="http://schemas.microsoft.com/office/drawing/2014/main" id="{907458B6-1502-4810-82F7-0F9E1B4837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0560844" y="14227969"/>
          <a:ext cx="2066667" cy="838095"/>
        </a:xfrm>
        <a:prstGeom prst="rect">
          <a:avLst/>
        </a:prstGeom>
      </xdr:spPr>
    </xdr:pic>
    <xdr:clientData/>
  </xdr:twoCellAnchor>
  <xdr:twoCellAnchor editAs="oneCell">
    <xdr:from>
      <xdr:col>9</xdr:col>
      <xdr:colOff>226219</xdr:colOff>
      <xdr:row>67</xdr:row>
      <xdr:rowOff>0</xdr:rowOff>
    </xdr:from>
    <xdr:to>
      <xdr:col>12</xdr:col>
      <xdr:colOff>57345</xdr:colOff>
      <xdr:row>96</xdr:row>
      <xdr:rowOff>47624</xdr:rowOff>
    </xdr:to>
    <xdr:pic>
      <xdr:nvPicPr>
        <xdr:cNvPr id="38" name="Immagine 37">
          <a:extLst>
            <a:ext uri="{FF2B5EF4-FFF2-40B4-BE49-F238E27FC236}">
              <a16:creationId xmlns:a16="http://schemas.microsoft.com/office/drawing/2014/main" id="{FEB2DC89-A43F-418E-8BA5-4717F0296B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9251157" y="18442781"/>
          <a:ext cx="2438594" cy="5869781"/>
        </a:xfrm>
        <a:prstGeom prst="rect">
          <a:avLst/>
        </a:prstGeom>
      </xdr:spPr>
    </xdr:pic>
    <xdr:clientData/>
  </xdr:twoCellAnchor>
  <xdr:twoCellAnchor editAs="oneCell">
    <xdr:from>
      <xdr:col>0</xdr:col>
      <xdr:colOff>47623</xdr:colOff>
      <xdr:row>35</xdr:row>
      <xdr:rowOff>35718</xdr:rowOff>
    </xdr:from>
    <xdr:to>
      <xdr:col>0</xdr:col>
      <xdr:colOff>2703958</xdr:colOff>
      <xdr:row>66</xdr:row>
      <xdr:rowOff>166687</xdr:rowOff>
    </xdr:to>
    <xdr:pic>
      <xdr:nvPicPr>
        <xdr:cNvPr id="40" name="Immagine 39">
          <a:extLst>
            <a:ext uri="{FF2B5EF4-FFF2-40B4-BE49-F238E27FC236}">
              <a16:creationId xmlns:a16="http://schemas.microsoft.com/office/drawing/2014/main" id="{837CB4DE-4501-423A-A7AF-70FC6521B0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47623" y="11858624"/>
          <a:ext cx="2656335" cy="6560344"/>
        </a:xfrm>
        <a:prstGeom prst="rect">
          <a:avLst/>
        </a:prstGeom>
      </xdr:spPr>
    </xdr:pic>
    <xdr:clientData/>
  </xdr:twoCellAnchor>
  <xdr:twoCellAnchor editAs="oneCell">
    <xdr:from>
      <xdr:col>0</xdr:col>
      <xdr:colOff>333375</xdr:colOff>
      <xdr:row>0</xdr:row>
      <xdr:rowOff>130968</xdr:rowOff>
    </xdr:from>
    <xdr:to>
      <xdr:col>18</xdr:col>
      <xdr:colOff>388512</xdr:colOff>
      <xdr:row>0</xdr:row>
      <xdr:rowOff>2978587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E04A383B-4957-4DA3-9218-82015FFC1D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333375" y="130968"/>
          <a:ext cx="16104762" cy="2847619"/>
        </a:xfrm>
        <a:prstGeom prst="rect">
          <a:avLst/>
        </a:prstGeom>
      </xdr:spPr>
    </xdr:pic>
    <xdr:clientData/>
  </xdr:twoCellAnchor>
  <xdr:twoCellAnchor editAs="oneCell">
    <xdr:from>
      <xdr:col>0</xdr:col>
      <xdr:colOff>535781</xdr:colOff>
      <xdr:row>0</xdr:row>
      <xdr:rowOff>3167063</xdr:rowOff>
    </xdr:from>
    <xdr:to>
      <xdr:col>14</xdr:col>
      <xdr:colOff>496067</xdr:colOff>
      <xdr:row>1</xdr:row>
      <xdr:rowOff>1216659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7FD916D9-AE9A-44C0-B853-70CDFE17FD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535781" y="3167063"/>
          <a:ext cx="12914286" cy="127619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4</xdr:col>
      <xdr:colOff>354013</xdr:colOff>
      <xdr:row>85</xdr:row>
      <xdr:rowOff>123429</xdr:rowOff>
    </xdr:to>
    <xdr:pic>
      <xdr:nvPicPr>
        <xdr:cNvPr id="8" name="Immagine 7">
          <a:extLst>
            <a:ext uri="{FF2B5EF4-FFF2-40B4-BE49-F238E27FC236}">
              <a16:creationId xmlns:a16="http://schemas.microsoft.com/office/drawing/2014/main" id="{27FA2653-BE9B-4EDF-98B2-80E8047026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0" y="19050000"/>
          <a:ext cx="6342857" cy="317142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4</xdr:col>
      <xdr:colOff>392108</xdr:colOff>
      <xdr:row>108</xdr:row>
      <xdr:rowOff>180476</xdr:rowOff>
    </xdr:to>
    <xdr:pic>
      <xdr:nvPicPr>
        <xdr:cNvPr id="10" name="Immagine 9">
          <a:extLst>
            <a:ext uri="{FF2B5EF4-FFF2-40B4-BE49-F238E27FC236}">
              <a16:creationId xmlns:a16="http://schemas.microsoft.com/office/drawing/2014/main" id="{81BAA832-B196-420B-8A8D-0146F3AB29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0" y="22669500"/>
          <a:ext cx="6380952" cy="3990476"/>
        </a:xfrm>
        <a:prstGeom prst="rect">
          <a:avLst/>
        </a:prstGeom>
      </xdr:spPr>
    </xdr:pic>
    <xdr:clientData/>
  </xdr:twoCellAnchor>
  <xdr:twoCellAnchor editAs="oneCell">
    <xdr:from>
      <xdr:col>1</xdr:col>
      <xdr:colOff>71438</xdr:colOff>
      <xdr:row>28</xdr:row>
      <xdr:rowOff>119062</xdr:rowOff>
    </xdr:from>
    <xdr:to>
      <xdr:col>9</xdr:col>
      <xdr:colOff>460864</xdr:colOff>
      <xdr:row>30</xdr:row>
      <xdr:rowOff>488156</xdr:rowOff>
    </xdr:to>
    <xdr:pic>
      <xdr:nvPicPr>
        <xdr:cNvPr id="13" name="Immagine 12">
          <a:extLst>
            <a:ext uri="{FF2B5EF4-FFF2-40B4-BE49-F238E27FC236}">
              <a16:creationId xmlns:a16="http://schemas.microsoft.com/office/drawing/2014/main" id="{3F533A86-0D1C-4BFC-AD73-EE8C544CCF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3631407" y="9572625"/>
          <a:ext cx="5854395" cy="750094"/>
        </a:xfrm>
        <a:prstGeom prst="rect">
          <a:avLst/>
        </a:prstGeom>
      </xdr:spPr>
    </xdr:pic>
    <xdr:clientData/>
  </xdr:twoCellAnchor>
  <xdr:twoCellAnchor editAs="oneCell">
    <xdr:from>
      <xdr:col>9</xdr:col>
      <xdr:colOff>71438</xdr:colOff>
      <xdr:row>13</xdr:row>
      <xdr:rowOff>47624</xdr:rowOff>
    </xdr:from>
    <xdr:to>
      <xdr:col>15</xdr:col>
      <xdr:colOff>109822</xdr:colOff>
      <xdr:row>28</xdr:row>
      <xdr:rowOff>11905</xdr:rowOff>
    </xdr:to>
    <xdr:pic>
      <xdr:nvPicPr>
        <xdr:cNvPr id="17" name="Immagine 16">
          <a:extLst>
            <a:ext uri="{FF2B5EF4-FFF2-40B4-BE49-F238E27FC236}">
              <a16:creationId xmlns:a16="http://schemas.microsoft.com/office/drawing/2014/main" id="{830D1940-4C01-4BF7-A540-B2F334BEB7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9096376" y="6643687"/>
          <a:ext cx="4955665" cy="2821781"/>
        </a:xfrm>
        <a:prstGeom prst="rect">
          <a:avLst/>
        </a:prstGeom>
      </xdr:spPr>
    </xdr:pic>
    <xdr:clientData/>
  </xdr:twoCellAnchor>
  <xdr:twoCellAnchor editAs="oneCell">
    <xdr:from>
      <xdr:col>5</xdr:col>
      <xdr:colOff>-1</xdr:colOff>
      <xdr:row>32</xdr:row>
      <xdr:rowOff>59532</xdr:rowOff>
    </xdr:from>
    <xdr:to>
      <xdr:col>10</xdr:col>
      <xdr:colOff>406742</xdr:colOff>
      <xdr:row>36</xdr:row>
      <xdr:rowOff>164163</xdr:rowOff>
    </xdr:to>
    <xdr:pic>
      <xdr:nvPicPr>
        <xdr:cNvPr id="18" name="Immagine 17">
          <a:extLst>
            <a:ext uri="{FF2B5EF4-FFF2-40B4-BE49-F238E27FC236}">
              <a16:creationId xmlns:a16="http://schemas.microsoft.com/office/drawing/2014/main" id="{1C77A109-240E-4D11-9A27-E14E5B7AC4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6596062" y="11025188"/>
          <a:ext cx="3609524" cy="1152381"/>
        </a:xfrm>
        <a:prstGeom prst="rect">
          <a:avLst/>
        </a:prstGeom>
      </xdr:spPr>
    </xdr:pic>
    <xdr:clientData/>
  </xdr:twoCellAnchor>
  <xdr:twoCellAnchor editAs="oneCell">
    <xdr:from>
      <xdr:col>5</xdr:col>
      <xdr:colOff>404813</xdr:colOff>
      <xdr:row>36</xdr:row>
      <xdr:rowOff>166687</xdr:rowOff>
    </xdr:from>
    <xdr:to>
      <xdr:col>9</xdr:col>
      <xdr:colOff>631031</xdr:colOff>
      <xdr:row>41</xdr:row>
      <xdr:rowOff>47663</xdr:rowOff>
    </xdr:to>
    <xdr:pic>
      <xdr:nvPicPr>
        <xdr:cNvPr id="19" name="Immagine 18">
          <a:extLst>
            <a:ext uri="{FF2B5EF4-FFF2-40B4-BE49-F238E27FC236}">
              <a16:creationId xmlns:a16="http://schemas.microsoft.com/office/drawing/2014/main" id="{A3F50CE6-A15D-40D1-A34C-7F417F8214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7000876" y="12251531"/>
          <a:ext cx="2655093" cy="833476"/>
        </a:xfrm>
        <a:prstGeom prst="rect">
          <a:avLst/>
        </a:prstGeom>
      </xdr:spPr>
    </xdr:pic>
    <xdr:clientData/>
  </xdr:twoCellAnchor>
  <xdr:twoCellAnchor editAs="oneCell">
    <xdr:from>
      <xdr:col>5</xdr:col>
      <xdr:colOff>226219</xdr:colOff>
      <xdr:row>41</xdr:row>
      <xdr:rowOff>119062</xdr:rowOff>
    </xdr:from>
    <xdr:to>
      <xdr:col>10</xdr:col>
      <xdr:colOff>32962</xdr:colOff>
      <xdr:row>44</xdr:row>
      <xdr:rowOff>99943</xdr:rowOff>
    </xdr:to>
    <xdr:pic>
      <xdr:nvPicPr>
        <xdr:cNvPr id="20" name="Immagine 19">
          <a:extLst>
            <a:ext uri="{FF2B5EF4-FFF2-40B4-BE49-F238E27FC236}">
              <a16:creationId xmlns:a16="http://schemas.microsoft.com/office/drawing/2014/main" id="{59CB8988-D990-48BD-917F-5B9167717F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6822282" y="13156406"/>
          <a:ext cx="3009524" cy="552381"/>
        </a:xfrm>
        <a:prstGeom prst="rect">
          <a:avLst/>
        </a:prstGeom>
      </xdr:spPr>
    </xdr:pic>
    <xdr:clientData/>
  </xdr:twoCellAnchor>
  <xdr:twoCellAnchor editAs="oneCell">
    <xdr:from>
      <xdr:col>5</xdr:col>
      <xdr:colOff>500063</xdr:colOff>
      <xdr:row>53</xdr:row>
      <xdr:rowOff>130969</xdr:rowOff>
    </xdr:from>
    <xdr:to>
      <xdr:col>10</xdr:col>
      <xdr:colOff>392520</xdr:colOff>
      <xdr:row>59</xdr:row>
      <xdr:rowOff>64159</xdr:rowOff>
    </xdr:to>
    <xdr:pic>
      <xdr:nvPicPr>
        <xdr:cNvPr id="24" name="Immagine 23">
          <a:extLst>
            <a:ext uri="{FF2B5EF4-FFF2-40B4-BE49-F238E27FC236}">
              <a16:creationId xmlns:a16="http://schemas.microsoft.com/office/drawing/2014/main" id="{C98DA9C9-A94D-408C-86EB-6849A91E9E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7096126" y="15906750"/>
          <a:ext cx="3095238" cy="1076190"/>
        </a:xfrm>
        <a:prstGeom prst="rect">
          <a:avLst/>
        </a:prstGeom>
      </xdr:spPr>
    </xdr:pic>
    <xdr:clientData/>
  </xdr:twoCellAnchor>
  <xdr:twoCellAnchor editAs="oneCell">
    <xdr:from>
      <xdr:col>6</xdr:col>
      <xdr:colOff>190500</xdr:colOff>
      <xdr:row>47</xdr:row>
      <xdr:rowOff>0</xdr:rowOff>
    </xdr:from>
    <xdr:to>
      <xdr:col>9</xdr:col>
      <xdr:colOff>578367</xdr:colOff>
      <xdr:row>52</xdr:row>
      <xdr:rowOff>9405</xdr:rowOff>
    </xdr:to>
    <xdr:pic>
      <xdr:nvPicPr>
        <xdr:cNvPr id="26" name="Immagine 25">
          <a:extLst>
            <a:ext uri="{FF2B5EF4-FFF2-40B4-BE49-F238E27FC236}">
              <a16:creationId xmlns:a16="http://schemas.microsoft.com/office/drawing/2014/main" id="{ADD1236B-AB9B-4C7A-851F-AA16BFB621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7393781" y="14227969"/>
          <a:ext cx="2209524" cy="961905"/>
        </a:xfrm>
        <a:prstGeom prst="rect">
          <a:avLst/>
        </a:prstGeom>
      </xdr:spPr>
    </xdr:pic>
    <xdr:clientData/>
  </xdr:twoCellAnchor>
  <xdr:twoCellAnchor editAs="oneCell">
    <xdr:from>
      <xdr:col>5</xdr:col>
      <xdr:colOff>23812</xdr:colOff>
      <xdr:row>67</xdr:row>
      <xdr:rowOff>0</xdr:rowOff>
    </xdr:from>
    <xdr:to>
      <xdr:col>9</xdr:col>
      <xdr:colOff>77843</xdr:colOff>
      <xdr:row>96</xdr:row>
      <xdr:rowOff>47624</xdr:rowOff>
    </xdr:to>
    <xdr:pic>
      <xdr:nvPicPr>
        <xdr:cNvPr id="29" name="Immagine 28">
          <a:extLst>
            <a:ext uri="{FF2B5EF4-FFF2-40B4-BE49-F238E27FC236}">
              <a16:creationId xmlns:a16="http://schemas.microsoft.com/office/drawing/2014/main" id="{3593CC41-20FD-4C61-874F-E0483E9482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6619875" y="18442781"/>
          <a:ext cx="2482906" cy="5869781"/>
        </a:xfrm>
        <a:prstGeom prst="rect">
          <a:avLst/>
        </a:prstGeom>
      </xdr:spPr>
    </xdr:pic>
    <xdr:clientData/>
  </xdr:twoCellAnchor>
  <xdr:twoCellAnchor editAs="oneCell">
    <xdr:from>
      <xdr:col>0</xdr:col>
      <xdr:colOff>2786061</xdr:colOff>
      <xdr:row>35</xdr:row>
      <xdr:rowOff>23813</xdr:rowOff>
    </xdr:from>
    <xdr:to>
      <xdr:col>3</xdr:col>
      <xdr:colOff>75719</xdr:colOff>
      <xdr:row>67</xdr:row>
      <xdr:rowOff>8315</xdr:rowOff>
    </xdr:to>
    <xdr:pic>
      <xdr:nvPicPr>
        <xdr:cNvPr id="30" name="Immagine 29">
          <a:extLst>
            <a:ext uri="{FF2B5EF4-FFF2-40B4-BE49-F238E27FC236}">
              <a16:creationId xmlns:a16="http://schemas.microsoft.com/office/drawing/2014/main" id="{41183121-54A8-46EF-BF4F-D265983674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2786061" y="11846719"/>
          <a:ext cx="2671283" cy="66043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rs.toscana.it/banche-dati/dati-sintesi-sintcovid-aggiornamenti-e-novita-sul-numero-dei-casi-deceduti-tamponi-per-provincia-e-per-asl-della-regione-toscana-e-confronto-con-italia-con-quanti-sono-i-decessi-per-comune?provenienza=home_ricerca&amp;dettaglio=ric_geo_covid&amp;par_top_geografia=0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B505F1-1FEE-49E0-8088-C1440D77EDAF}">
  <dimension ref="A1:AJ287"/>
  <sheetViews>
    <sheetView tabSelected="1" topLeftCell="A34" zoomScale="80" zoomScaleNormal="80" workbookViewId="0">
      <selection activeCell="D41" sqref="D41"/>
    </sheetView>
  </sheetViews>
  <sheetFormatPr defaultRowHeight="15" x14ac:dyDescent="0.25"/>
  <cols>
    <col min="1" max="1" width="53.42578125" customWidth="1"/>
    <col min="2" max="2" width="18.140625" customWidth="1"/>
    <col min="6" max="6" width="9.140625" style="2"/>
    <col min="10" max="10" width="11.5703125" customWidth="1"/>
    <col min="11" max="11" width="11.42578125" customWidth="1"/>
    <col min="12" max="12" width="16.140625" customWidth="1"/>
    <col min="14" max="14" width="10.7109375" customWidth="1"/>
    <col min="15" max="15" width="14.85546875" customWidth="1"/>
    <col min="17" max="17" width="13.42578125" customWidth="1"/>
    <col min="20" max="20" width="12.7109375" customWidth="1"/>
    <col min="21" max="21" width="13.7109375" bestFit="1" customWidth="1"/>
    <col min="22" max="22" width="16.140625" style="111" customWidth="1"/>
    <col min="23" max="23" width="10.42578125" customWidth="1"/>
    <col min="25" max="25" width="15.5703125" customWidth="1"/>
  </cols>
  <sheetData>
    <row r="1" spans="1:36" s="37" customFormat="1" ht="254.25" customHeight="1" x14ac:dyDescent="0.25">
      <c r="A1" s="66"/>
      <c r="B1" s="66"/>
      <c r="C1" s="66"/>
      <c r="D1" s="66"/>
      <c r="E1" s="66"/>
      <c r="F1" s="66"/>
      <c r="G1" s="66"/>
      <c r="H1" s="66"/>
      <c r="I1" s="66"/>
      <c r="J1" s="66"/>
      <c r="K1" s="129"/>
      <c r="L1" s="129"/>
      <c r="M1" s="129"/>
      <c r="N1" s="129"/>
      <c r="O1" s="129"/>
      <c r="P1" s="129"/>
      <c r="Q1" s="129"/>
      <c r="R1" s="129"/>
      <c r="S1" s="129"/>
      <c r="T1" s="129"/>
      <c r="V1" s="111"/>
      <c r="AE1" s="64"/>
      <c r="AF1" s="64"/>
      <c r="AG1" s="64"/>
      <c r="AH1" s="64"/>
      <c r="AI1" s="64"/>
      <c r="AJ1" s="64"/>
    </row>
    <row r="2" spans="1:36" s="124" customFormat="1" ht="99" customHeight="1" x14ac:dyDescent="0.25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3"/>
      <c r="R2" s="123"/>
      <c r="S2" s="123"/>
      <c r="T2" s="123"/>
      <c r="V2" s="111"/>
      <c r="AE2" s="64"/>
      <c r="AF2" s="64"/>
      <c r="AG2" s="64"/>
      <c r="AH2" s="64"/>
      <c r="AI2" s="64"/>
      <c r="AJ2" s="64"/>
    </row>
    <row r="3" spans="1:36" s="37" customFormat="1" x14ac:dyDescent="0.25">
      <c r="A3" s="126" t="s">
        <v>26</v>
      </c>
      <c r="B3" s="127"/>
      <c r="C3" s="127"/>
      <c r="D3" s="127"/>
      <c r="E3" s="127"/>
      <c r="F3" s="127"/>
      <c r="G3" s="127"/>
      <c r="H3" s="127"/>
      <c r="I3" s="127"/>
      <c r="M3" s="28"/>
      <c r="N3" s="28"/>
      <c r="O3" s="28"/>
      <c r="P3" s="28"/>
      <c r="Q3" s="28"/>
      <c r="V3" s="111"/>
      <c r="W3" s="107"/>
      <c r="X3" s="107"/>
      <c r="Y3" s="107"/>
      <c r="Z3" s="28"/>
      <c r="AA3" s="28"/>
      <c r="AB3" s="28"/>
      <c r="AC3" s="28"/>
      <c r="AD3" s="28"/>
      <c r="AE3" s="28"/>
      <c r="AF3" s="28"/>
      <c r="AG3" s="28"/>
    </row>
    <row r="4" spans="1:36" ht="15.75" x14ac:dyDescent="0.25">
      <c r="A4" s="127"/>
      <c r="B4" s="127"/>
      <c r="C4" s="127"/>
      <c r="D4" s="127"/>
      <c r="E4" s="127"/>
      <c r="F4" s="127"/>
      <c r="G4" s="127"/>
      <c r="H4" s="127"/>
      <c r="I4" s="127"/>
      <c r="J4" s="126" t="s">
        <v>24</v>
      </c>
      <c r="K4" s="127"/>
      <c r="L4" s="127"/>
      <c r="M4" s="127"/>
      <c r="N4" s="127"/>
      <c r="O4" s="127"/>
      <c r="P4" s="127"/>
      <c r="Q4" s="127"/>
      <c r="W4" s="116"/>
      <c r="X4" s="109"/>
      <c r="Y4" s="110"/>
      <c r="AG4" s="100"/>
    </row>
    <row r="5" spans="1:36" x14ac:dyDescent="0.25">
      <c r="A5" s="127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W5" s="37"/>
      <c r="X5" s="110"/>
      <c r="Y5" s="108"/>
      <c r="Z5" s="64"/>
      <c r="AA5" s="64"/>
      <c r="AB5" s="64"/>
      <c r="AC5" s="64"/>
      <c r="AD5" s="64"/>
      <c r="AE5" s="99"/>
      <c r="AF5" s="64"/>
      <c r="AG5" s="64"/>
      <c r="AH5" s="64"/>
      <c r="AI5" s="64"/>
    </row>
    <row r="6" spans="1:36" x14ac:dyDescent="0.25">
      <c r="A6" s="127"/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X6" s="110"/>
      <c r="Y6" s="108"/>
      <c r="Z6" s="37"/>
      <c r="AA6" s="64"/>
      <c r="AB6" s="37"/>
      <c r="AC6" s="37"/>
      <c r="AD6" s="64"/>
      <c r="AG6" s="100"/>
      <c r="AH6" s="64"/>
    </row>
    <row r="7" spans="1:36" x14ac:dyDescent="0.25">
      <c r="A7" s="127"/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X7" s="110"/>
      <c r="Y7" s="108"/>
      <c r="AA7" s="64"/>
      <c r="AE7" s="99"/>
      <c r="AF7" s="99"/>
      <c r="AG7" s="99"/>
      <c r="AH7" s="99"/>
      <c r="AI7" s="99"/>
      <c r="AJ7" s="99"/>
    </row>
    <row r="8" spans="1:36" x14ac:dyDescent="0.25">
      <c r="A8" s="127"/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X8" s="110"/>
      <c r="Y8" s="108"/>
      <c r="Z8" s="64"/>
      <c r="AA8" s="64"/>
      <c r="AB8" s="64"/>
      <c r="AC8" s="64"/>
      <c r="AD8" s="64"/>
      <c r="AE8" s="64"/>
      <c r="AF8" s="64"/>
      <c r="AG8" s="64"/>
    </row>
    <row r="9" spans="1:36" s="108" customFormat="1" x14ac:dyDescent="0.25">
      <c r="A9" s="127"/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V9" s="111"/>
      <c r="X9" s="110"/>
      <c r="Z9"/>
      <c r="AA9" s="99"/>
      <c r="AB9"/>
      <c r="AC9"/>
      <c r="AD9" s="99"/>
      <c r="AE9" s="99"/>
      <c r="AF9" s="99"/>
      <c r="AG9" s="99"/>
    </row>
    <row r="10" spans="1:36" x14ac:dyDescent="0.25">
      <c r="A10" s="127"/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X10" s="110"/>
      <c r="Z10" s="99"/>
      <c r="AA10" s="99"/>
      <c r="AB10" s="99"/>
      <c r="AC10" s="99"/>
      <c r="AD10" s="64"/>
      <c r="AE10" s="99"/>
      <c r="AF10" s="99"/>
      <c r="AG10" s="64"/>
    </row>
    <row r="11" spans="1:36" x14ac:dyDescent="0.25">
      <c r="A11" s="127"/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X11" s="110"/>
      <c r="Y11" s="108"/>
      <c r="AA11" s="99"/>
      <c r="AD11" s="99"/>
      <c r="AE11" s="64"/>
      <c r="AF11" s="99"/>
      <c r="AG11" s="100"/>
      <c r="AI11" s="64"/>
    </row>
    <row r="12" spans="1:36" x14ac:dyDescent="0.25">
      <c r="J12" s="127"/>
      <c r="K12" s="127"/>
      <c r="L12" s="127"/>
      <c r="M12" s="127"/>
      <c r="N12" s="127"/>
      <c r="O12" s="127"/>
      <c r="P12" s="127"/>
      <c r="Q12" s="127"/>
      <c r="X12" s="110"/>
      <c r="Y12" s="108"/>
      <c r="AA12" s="64"/>
      <c r="AE12" s="99"/>
      <c r="AF12" s="99"/>
      <c r="AG12" s="100"/>
      <c r="AH12" s="64"/>
    </row>
    <row r="13" spans="1:36" s="119" customFormat="1" x14ac:dyDescent="0.25">
      <c r="A13" s="126" t="s">
        <v>27</v>
      </c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V13" s="111"/>
      <c r="X13" s="110"/>
      <c r="AA13" s="64"/>
      <c r="AE13" s="99"/>
      <c r="AF13" s="99"/>
      <c r="AH13" s="64"/>
    </row>
    <row r="14" spans="1:36" s="119" customFormat="1" x14ac:dyDescent="0.25">
      <c r="A14" s="127"/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V14" s="111"/>
      <c r="X14" s="110"/>
      <c r="AA14" s="64"/>
      <c r="AE14" s="99"/>
      <c r="AF14" s="99"/>
      <c r="AH14" s="64"/>
    </row>
    <row r="15" spans="1:36" s="119" customFormat="1" x14ac:dyDescent="0.25">
      <c r="A15" s="127"/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V15" s="111"/>
      <c r="X15" s="110"/>
      <c r="AA15" s="64"/>
      <c r="AE15" s="99"/>
      <c r="AF15" s="99"/>
      <c r="AH15" s="64"/>
    </row>
    <row r="16" spans="1:36" s="119" customFormat="1" x14ac:dyDescent="0.25">
      <c r="A16" s="127"/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V16" s="111"/>
      <c r="X16" s="110"/>
      <c r="AA16" s="64"/>
      <c r="AE16" s="99"/>
      <c r="AF16" s="99"/>
      <c r="AH16" s="64"/>
    </row>
    <row r="17" spans="1:34" s="119" customFormat="1" x14ac:dyDescent="0.25">
      <c r="A17" s="127"/>
      <c r="B17" s="127"/>
      <c r="C17" s="127"/>
      <c r="D17" s="127"/>
      <c r="E17" s="127"/>
      <c r="F17" s="127"/>
      <c r="G17" s="127"/>
      <c r="H17" s="127"/>
      <c r="I17" s="127"/>
      <c r="J17" s="126"/>
      <c r="K17" s="127"/>
      <c r="L17" s="127"/>
      <c r="M17" s="127"/>
      <c r="N17" s="127"/>
      <c r="O17" s="127"/>
      <c r="P17" s="127"/>
      <c r="Q17" s="127"/>
      <c r="V17" s="111"/>
      <c r="X17" s="110"/>
      <c r="AA17" s="64"/>
      <c r="AE17" s="99"/>
      <c r="AF17" s="99"/>
      <c r="AH17" s="64"/>
    </row>
    <row r="18" spans="1:34" s="119" customFormat="1" x14ac:dyDescent="0.25">
      <c r="A18" s="127"/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V18" s="111"/>
      <c r="X18" s="110"/>
      <c r="AA18" s="64"/>
      <c r="AE18" s="99"/>
      <c r="AF18" s="99"/>
      <c r="AH18" s="64"/>
    </row>
    <row r="19" spans="1:34" s="119" customFormat="1" x14ac:dyDescent="0.25">
      <c r="A19" s="127"/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V19" s="111"/>
      <c r="X19" s="110"/>
      <c r="AA19" s="64"/>
      <c r="AE19" s="99"/>
      <c r="AF19" s="99"/>
      <c r="AH19" s="64"/>
    </row>
    <row r="20" spans="1:34" s="119" customFormat="1" x14ac:dyDescent="0.25">
      <c r="A20" s="127"/>
      <c r="B20" s="127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V20" s="111"/>
      <c r="X20" s="110"/>
      <c r="AA20" s="64"/>
      <c r="AE20" s="99"/>
      <c r="AF20" s="99"/>
      <c r="AH20" s="64"/>
    </row>
    <row r="21" spans="1:34" s="119" customFormat="1" x14ac:dyDescent="0.25">
      <c r="A21" s="127"/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V21" s="111"/>
      <c r="X21" s="110"/>
      <c r="AA21" s="64"/>
      <c r="AE21" s="99"/>
      <c r="AF21" s="99"/>
      <c r="AH21" s="64"/>
    </row>
    <row r="22" spans="1:34" x14ac:dyDescent="0.25">
      <c r="J22" s="127"/>
      <c r="K22" s="127"/>
      <c r="L22" s="127"/>
      <c r="M22" s="127"/>
      <c r="N22" s="127"/>
      <c r="O22" s="127"/>
      <c r="P22" s="127"/>
      <c r="Q22" s="127"/>
      <c r="X22" s="110"/>
      <c r="Y22" s="108"/>
      <c r="AA22" s="99"/>
      <c r="AE22" s="99"/>
      <c r="AF22" s="99"/>
      <c r="AG22" s="100"/>
    </row>
    <row r="23" spans="1:34" x14ac:dyDescent="0.25">
      <c r="A23" s="136" t="s">
        <v>25</v>
      </c>
      <c r="B23" s="137"/>
      <c r="C23" s="137"/>
      <c r="D23" s="137"/>
      <c r="E23" s="137"/>
      <c r="F23" s="137"/>
      <c r="G23" s="137"/>
      <c r="H23" s="137"/>
      <c r="I23" s="137"/>
      <c r="J23" s="127"/>
      <c r="K23" s="127"/>
      <c r="L23" s="127"/>
      <c r="M23" s="127"/>
      <c r="N23" s="127"/>
      <c r="O23" s="127"/>
      <c r="P23" s="127"/>
      <c r="Q23" s="127"/>
      <c r="X23" s="110"/>
      <c r="Y23" s="108"/>
      <c r="AA23" s="99"/>
      <c r="AC23" s="64"/>
      <c r="AE23" s="99"/>
      <c r="AF23" s="99"/>
    </row>
    <row r="24" spans="1:34" x14ac:dyDescent="0.25">
      <c r="A24" s="137"/>
      <c r="B24" s="137"/>
      <c r="C24" s="137"/>
      <c r="D24" s="137"/>
      <c r="E24" s="137"/>
      <c r="F24" s="137"/>
      <c r="G24" s="137"/>
      <c r="H24" s="137"/>
      <c r="I24" s="137"/>
      <c r="J24" s="127"/>
      <c r="K24" s="127"/>
      <c r="L24" s="127"/>
      <c r="M24" s="127"/>
      <c r="N24" s="127"/>
      <c r="O24" s="127"/>
      <c r="P24" s="127"/>
      <c r="Q24" s="127"/>
      <c r="X24" s="110"/>
      <c r="Y24" s="110"/>
      <c r="AA24" s="99"/>
      <c r="AE24" s="99"/>
      <c r="AF24" s="99"/>
    </row>
    <row r="25" spans="1:34" x14ac:dyDescent="0.25">
      <c r="A25" s="137"/>
      <c r="B25" s="137"/>
      <c r="C25" s="137"/>
      <c r="D25" s="137"/>
      <c r="E25" s="137"/>
      <c r="F25" s="137"/>
      <c r="G25" s="137"/>
      <c r="H25" s="137"/>
      <c r="I25" s="137"/>
      <c r="J25" s="127"/>
      <c r="K25" s="127"/>
      <c r="L25" s="127"/>
      <c r="M25" s="127"/>
      <c r="N25" s="127"/>
      <c r="O25" s="127"/>
      <c r="P25" s="127"/>
      <c r="Q25" s="127"/>
      <c r="X25" s="110"/>
      <c r="Y25" s="110"/>
    </row>
    <row r="26" spans="1:34" x14ac:dyDescent="0.25">
      <c r="A26" s="137"/>
      <c r="B26" s="137"/>
      <c r="C26" s="137"/>
      <c r="D26" s="137"/>
      <c r="E26" s="137"/>
      <c r="F26" s="137"/>
      <c r="G26" s="137"/>
      <c r="H26" s="137"/>
      <c r="I26" s="137"/>
      <c r="J26" s="127"/>
      <c r="K26" s="127"/>
      <c r="L26" s="127"/>
      <c r="M26" s="127"/>
      <c r="N26" s="127"/>
      <c r="O26" s="127"/>
      <c r="P26" s="127"/>
      <c r="Q26" s="127"/>
      <c r="X26" s="110"/>
      <c r="Y26" s="110"/>
      <c r="AD26" s="12"/>
      <c r="AE26" s="12"/>
      <c r="AF26" s="12"/>
      <c r="AG26" s="12"/>
    </row>
    <row r="27" spans="1:34" x14ac:dyDescent="0.25">
      <c r="A27" s="137"/>
      <c r="B27" s="137"/>
      <c r="C27" s="137"/>
      <c r="D27" s="137"/>
      <c r="E27" s="137"/>
      <c r="F27" s="137"/>
      <c r="G27" s="137"/>
      <c r="H27" s="137"/>
      <c r="I27" s="137"/>
    </row>
    <row r="28" spans="1:34" x14ac:dyDescent="0.25">
      <c r="A28" s="137"/>
      <c r="B28" s="137"/>
      <c r="C28" s="137"/>
      <c r="D28" s="137"/>
      <c r="E28" s="137"/>
      <c r="F28" s="137"/>
      <c r="G28" s="137"/>
      <c r="H28" s="137"/>
      <c r="I28" s="137"/>
    </row>
    <row r="29" spans="1:34" x14ac:dyDescent="0.25">
      <c r="A29" s="1"/>
      <c r="B29" s="3"/>
      <c r="C29" s="3"/>
      <c r="D29" s="4"/>
      <c r="E29" s="3"/>
      <c r="F29" s="3"/>
      <c r="G29" s="3"/>
      <c r="H29" s="3"/>
      <c r="I29" s="6"/>
    </row>
    <row r="30" spans="1:34" x14ac:dyDescent="0.25">
      <c r="A30" s="1"/>
      <c r="B30" s="3"/>
      <c r="C30" s="3"/>
      <c r="D30" s="4"/>
      <c r="E30" s="3"/>
      <c r="F30" s="3"/>
      <c r="G30" s="3"/>
      <c r="H30" s="3"/>
      <c r="I30" s="6"/>
    </row>
    <row r="31" spans="1:34" ht="68.25" customHeight="1" x14ac:dyDescent="0.25">
      <c r="A31" s="130"/>
      <c r="B31" s="130"/>
      <c r="C31" s="130"/>
      <c r="D31" s="130"/>
      <c r="E31" s="130"/>
      <c r="F31" s="3"/>
      <c r="G31" s="3"/>
      <c r="H31" s="3"/>
      <c r="I31" s="6"/>
      <c r="W31" s="91" t="s">
        <v>22</v>
      </c>
    </row>
    <row r="32" spans="1:34" s="107" customFormat="1" ht="26.25" x14ac:dyDescent="0.4">
      <c r="A32" s="120"/>
      <c r="B32" s="3"/>
      <c r="C32" s="3"/>
      <c r="D32" s="4"/>
      <c r="E32" s="3"/>
      <c r="F32" s="139" t="s">
        <v>20</v>
      </c>
      <c r="G32" s="3"/>
      <c r="H32" s="3"/>
      <c r="I32" s="6"/>
      <c r="J32"/>
      <c r="K32"/>
      <c r="L32" s="138" t="s">
        <v>28</v>
      </c>
      <c r="V32" s="111"/>
      <c r="W32" s="91"/>
    </row>
    <row r="33" spans="1:33" s="107" customFormat="1" ht="20.25" x14ac:dyDescent="0.25">
      <c r="A33" s="120"/>
      <c r="B33" s="3"/>
      <c r="C33" s="3"/>
      <c r="D33" s="4"/>
      <c r="E33" s="3"/>
      <c r="F33" s="3"/>
      <c r="G33" s="3"/>
      <c r="H33" s="3"/>
      <c r="I33" s="6"/>
      <c r="J33"/>
      <c r="K33" s="7"/>
      <c r="V33" s="111"/>
      <c r="W33" s="91"/>
    </row>
    <row r="34" spans="1:33" s="107" customFormat="1" ht="20.25" x14ac:dyDescent="0.25">
      <c r="A34" s="120"/>
      <c r="B34" s="3"/>
      <c r="C34" s="3"/>
      <c r="D34" s="4"/>
      <c r="E34" s="3"/>
      <c r="F34" s="3"/>
      <c r="G34" s="3"/>
      <c r="H34" s="3"/>
      <c r="I34" s="6"/>
      <c r="J34"/>
      <c r="K34"/>
      <c r="V34" s="111"/>
      <c r="W34" s="91"/>
    </row>
    <row r="35" spans="1:33" s="13" customFormat="1" ht="20.25" x14ac:dyDescent="0.25">
      <c r="A35" s="120" t="s">
        <v>29</v>
      </c>
      <c r="B35" s="3" t="s">
        <v>30</v>
      </c>
      <c r="C35" s="3"/>
      <c r="D35" s="4"/>
      <c r="E35" s="3"/>
      <c r="F35" s="3"/>
      <c r="G35" s="3"/>
      <c r="H35" s="3"/>
      <c r="I35" s="6"/>
      <c r="J35"/>
      <c r="K35" s="107"/>
      <c r="V35" s="111"/>
    </row>
    <row r="36" spans="1:33" s="20" customFormat="1" ht="20.25" x14ac:dyDescent="0.25">
      <c r="A36" s="120"/>
      <c r="B36" s="3"/>
      <c r="C36" s="3"/>
      <c r="D36" s="4"/>
      <c r="E36" s="3"/>
      <c r="F36" s="3"/>
      <c r="G36" s="3"/>
      <c r="H36" s="3"/>
      <c r="I36" s="6"/>
      <c r="J36"/>
      <c r="K36" s="107"/>
      <c r="V36" s="111" t="s">
        <v>0</v>
      </c>
      <c r="W36" s="70" t="s">
        <v>17</v>
      </c>
      <c r="X36" t="s">
        <v>1</v>
      </c>
      <c r="Y36" t="s">
        <v>2</v>
      </c>
      <c r="Z36" s="22" t="s">
        <v>3</v>
      </c>
      <c r="AA36" s="8" t="s">
        <v>1</v>
      </c>
      <c r="AB36" s="21" t="s">
        <v>4</v>
      </c>
      <c r="AC36" s="8" t="s">
        <v>1</v>
      </c>
      <c r="AD36" s="23" t="s">
        <v>5</v>
      </c>
      <c r="AE36" s="8" t="s">
        <v>1</v>
      </c>
      <c r="AF36" s="1" t="s">
        <v>6</v>
      </c>
      <c r="AG36" s="69" t="s">
        <v>18</v>
      </c>
    </row>
    <row r="37" spans="1:33" s="24" customFormat="1" x14ac:dyDescent="0.25">
      <c r="A37" s="14"/>
      <c r="B37" s="15"/>
      <c r="C37" s="15"/>
      <c r="D37" s="16"/>
      <c r="E37" s="15"/>
      <c r="F37" s="15"/>
      <c r="G37" s="15"/>
      <c r="H37" s="15"/>
      <c r="I37" s="17"/>
      <c r="J37" s="7"/>
      <c r="K37" s="107"/>
      <c r="V37" s="114">
        <v>43920</v>
      </c>
      <c r="W37">
        <v>101739</v>
      </c>
      <c r="X37"/>
      <c r="Y37"/>
      <c r="Z37"/>
      <c r="AA37" s="2"/>
      <c r="AB37"/>
      <c r="AC37"/>
      <c r="AD37"/>
      <c r="AE37"/>
      <c r="AF37" s="1"/>
      <c r="AG37" s="3">
        <v>19829</v>
      </c>
    </row>
    <row r="38" spans="1:33" s="26" customFormat="1" x14ac:dyDescent="0.25">
      <c r="A38" s="14"/>
      <c r="B38" s="15"/>
      <c r="C38" s="15"/>
      <c r="D38" s="16"/>
      <c r="E38" s="15"/>
      <c r="F38" s="15"/>
      <c r="G38" s="15"/>
      <c r="H38" s="15"/>
      <c r="I38" s="17"/>
      <c r="J38"/>
      <c r="K38" s="107"/>
      <c r="V38" s="114">
        <v>43921</v>
      </c>
      <c r="W38" s="3">
        <v>105792</v>
      </c>
      <c r="X38" s="3">
        <v>4023</v>
      </c>
      <c r="Y38" s="34">
        <f t="shared" ref="Y38:Y42" si="0">X38*100/W38</f>
        <v>3.8027450090744104</v>
      </c>
      <c r="Z38" s="3">
        <v>12428</v>
      </c>
      <c r="AA38" s="3">
        <v>837</v>
      </c>
      <c r="AB38" s="3">
        <v>15729</v>
      </c>
      <c r="AC38" s="3">
        <v>1109</v>
      </c>
      <c r="AD38" s="3">
        <v>77635</v>
      </c>
      <c r="AE38" s="3">
        <v>2107</v>
      </c>
      <c r="AF38" s="3">
        <f t="shared" ref="AF38:AF47" si="1">Z38+AB38+AD38</f>
        <v>105792</v>
      </c>
      <c r="AG38" s="3">
        <v>29609</v>
      </c>
    </row>
    <row r="39" spans="1:33" s="29" customFormat="1" x14ac:dyDescent="0.25">
      <c r="A39" s="14"/>
      <c r="B39" s="15"/>
      <c r="C39" s="15"/>
      <c r="D39" s="16"/>
      <c r="E39" s="15"/>
      <c r="F39" s="15"/>
      <c r="G39" s="15"/>
      <c r="H39" s="15"/>
      <c r="I39" s="17"/>
      <c r="J39" s="13"/>
      <c r="K39" s="13"/>
      <c r="V39" s="114">
        <v>43922</v>
      </c>
      <c r="W39">
        <v>110574</v>
      </c>
      <c r="X39" s="3">
        <f t="shared" ref="X39:X47" si="2">W39-W38</f>
        <v>4782</v>
      </c>
      <c r="Y39" s="34">
        <f t="shared" si="0"/>
        <v>4.3247056270009221</v>
      </c>
      <c r="Z39">
        <v>13155</v>
      </c>
      <c r="AA39" s="3">
        <f t="shared" ref="AA39:AA44" si="3">Z39-Z38</f>
        <v>727</v>
      </c>
      <c r="AB39" s="18">
        <v>16847</v>
      </c>
      <c r="AC39" s="3">
        <f t="shared" ref="AC39:AC47" si="4">AB39-AB38</f>
        <v>1118</v>
      </c>
      <c r="AD39">
        <v>80572</v>
      </c>
      <c r="AE39" s="3">
        <f t="shared" ref="AE39:AE47" si="5">AD39-AD38</f>
        <v>2937</v>
      </c>
      <c r="AF39" s="15">
        <f t="shared" si="1"/>
        <v>110574</v>
      </c>
      <c r="AG39">
        <v>34455</v>
      </c>
    </row>
    <row r="40" spans="1:33" s="32" customFormat="1" x14ac:dyDescent="0.25">
      <c r="A40" s="14"/>
      <c r="B40" s="15"/>
      <c r="C40" s="15"/>
      <c r="D40" s="16"/>
      <c r="E40" s="15"/>
      <c r="F40" s="15"/>
      <c r="G40" s="15"/>
      <c r="H40" s="15"/>
      <c r="I40" s="17"/>
      <c r="J40" s="20"/>
      <c r="K40" s="20"/>
      <c r="V40" s="114">
        <v>43923</v>
      </c>
      <c r="W40" s="20">
        <v>115242</v>
      </c>
      <c r="X40" s="3">
        <f t="shared" si="2"/>
        <v>4668</v>
      </c>
      <c r="Y40" s="34">
        <f t="shared" si="0"/>
        <v>4.0506065496954236</v>
      </c>
      <c r="Z40" s="18">
        <v>13915</v>
      </c>
      <c r="AA40" s="3">
        <f t="shared" si="3"/>
        <v>760</v>
      </c>
      <c r="AB40" s="18">
        <v>18278</v>
      </c>
      <c r="AC40" s="3">
        <f t="shared" si="4"/>
        <v>1431</v>
      </c>
      <c r="AD40" s="18">
        <v>83049</v>
      </c>
      <c r="AE40" s="3">
        <f t="shared" si="5"/>
        <v>2477</v>
      </c>
      <c r="AF40" s="15">
        <f t="shared" si="1"/>
        <v>115242</v>
      </c>
      <c r="AG40" s="3"/>
    </row>
    <row r="41" spans="1:33" s="33" customFormat="1" x14ac:dyDescent="0.25">
      <c r="A41" s="14"/>
      <c r="B41" s="15"/>
      <c r="C41" s="15"/>
      <c r="D41" s="16"/>
      <c r="E41" s="15"/>
      <c r="F41" s="15"/>
      <c r="G41" s="15"/>
      <c r="H41" s="15"/>
      <c r="I41" s="17"/>
      <c r="J41" s="24"/>
      <c r="K41" s="24"/>
      <c r="L41" s="46"/>
      <c r="V41" s="114">
        <v>43924</v>
      </c>
      <c r="W41">
        <v>119827</v>
      </c>
      <c r="X41" s="3">
        <f t="shared" si="2"/>
        <v>4585</v>
      </c>
      <c r="Y41" s="34">
        <f t="shared" si="0"/>
        <v>3.8263496540846389</v>
      </c>
      <c r="Z41">
        <v>14681</v>
      </c>
      <c r="AA41" s="3">
        <f t="shared" si="3"/>
        <v>766</v>
      </c>
      <c r="AB41">
        <v>19758</v>
      </c>
      <c r="AC41" s="3">
        <f t="shared" si="4"/>
        <v>1480</v>
      </c>
      <c r="AD41">
        <v>85388</v>
      </c>
      <c r="AE41" s="3">
        <f t="shared" si="5"/>
        <v>2339</v>
      </c>
      <c r="AF41" s="15">
        <f t="shared" si="1"/>
        <v>119827</v>
      </c>
      <c r="AG41" s="3">
        <v>38617</v>
      </c>
    </row>
    <row r="42" spans="1:33" s="36" customFormat="1" x14ac:dyDescent="0.25">
      <c r="A42" s="14"/>
      <c r="B42" s="15"/>
      <c r="C42" s="15"/>
      <c r="D42" s="16"/>
      <c r="E42" s="15"/>
      <c r="F42" s="15"/>
      <c r="G42" s="15"/>
      <c r="H42" s="15"/>
      <c r="I42" s="17"/>
      <c r="J42" s="26"/>
      <c r="K42" s="26"/>
      <c r="L42" s="49"/>
      <c r="V42" s="114">
        <v>43925</v>
      </c>
      <c r="W42">
        <v>124632</v>
      </c>
      <c r="X42" s="3">
        <f t="shared" si="2"/>
        <v>4805</v>
      </c>
      <c r="Y42" s="34">
        <f t="shared" si="0"/>
        <v>3.8553501508440848</v>
      </c>
      <c r="Z42">
        <v>15362</v>
      </c>
      <c r="AA42" s="3">
        <f t="shared" si="3"/>
        <v>681</v>
      </c>
      <c r="AB42">
        <v>20996</v>
      </c>
      <c r="AC42" s="3">
        <f t="shared" si="4"/>
        <v>1238</v>
      </c>
      <c r="AD42">
        <v>88274</v>
      </c>
      <c r="AE42" s="3">
        <f t="shared" si="5"/>
        <v>2886</v>
      </c>
      <c r="AF42" s="15">
        <f t="shared" si="1"/>
        <v>124632</v>
      </c>
      <c r="AG42" s="3">
        <v>37375</v>
      </c>
    </row>
    <row r="43" spans="1:33" s="37" customFormat="1" x14ac:dyDescent="0.25">
      <c r="A43" s="14"/>
      <c r="B43" s="15"/>
      <c r="C43" s="15"/>
      <c r="D43" s="16"/>
      <c r="E43" s="15"/>
      <c r="F43" s="15"/>
      <c r="G43" s="15"/>
      <c r="H43" s="15"/>
      <c r="I43" s="17"/>
      <c r="J43" s="29"/>
      <c r="K43" s="29"/>
      <c r="V43" s="114">
        <v>43926</v>
      </c>
      <c r="W43">
        <v>128948</v>
      </c>
      <c r="X43" s="3">
        <f t="shared" si="2"/>
        <v>4316</v>
      </c>
      <c r="Y43" s="34">
        <f t="shared" ref="Y43:Y47" si="6">X43*100/W43</f>
        <v>3.3470856469274435</v>
      </c>
      <c r="Z43">
        <v>15887</v>
      </c>
      <c r="AA43" s="3">
        <f t="shared" si="3"/>
        <v>525</v>
      </c>
      <c r="AB43">
        <v>21815</v>
      </c>
      <c r="AC43" s="3">
        <f t="shared" si="4"/>
        <v>819</v>
      </c>
      <c r="AD43">
        <v>91246</v>
      </c>
      <c r="AE43" s="3">
        <f t="shared" si="5"/>
        <v>2972</v>
      </c>
      <c r="AF43" s="15">
        <f t="shared" si="1"/>
        <v>128948</v>
      </c>
      <c r="AG43" s="3">
        <v>34237</v>
      </c>
    </row>
    <row r="44" spans="1:33" s="37" customFormat="1" x14ac:dyDescent="0.25">
      <c r="A44" s="14"/>
      <c r="B44" s="15"/>
      <c r="C44" s="15"/>
      <c r="D44" s="16"/>
      <c r="E44" s="15"/>
      <c r="F44" s="15"/>
      <c r="G44" s="15"/>
      <c r="H44" s="15"/>
      <c r="I44" s="17"/>
      <c r="J44" s="32"/>
      <c r="K44" s="32"/>
      <c r="S44"/>
      <c r="V44" s="114">
        <v>43927</v>
      </c>
      <c r="W44" s="27">
        <v>132547</v>
      </c>
      <c r="X44" s="3">
        <f t="shared" si="2"/>
        <v>3599</v>
      </c>
      <c r="Y44" s="34">
        <f t="shared" si="6"/>
        <v>2.7152632651059623</v>
      </c>
      <c r="Z44" s="27">
        <v>16523</v>
      </c>
      <c r="AA44" s="3">
        <f t="shared" si="3"/>
        <v>636</v>
      </c>
      <c r="AB44" s="27">
        <v>22837</v>
      </c>
      <c r="AC44" s="3">
        <f t="shared" si="4"/>
        <v>1022</v>
      </c>
      <c r="AD44" s="27">
        <v>93187</v>
      </c>
      <c r="AE44" s="3">
        <f t="shared" si="5"/>
        <v>1941</v>
      </c>
      <c r="AF44" s="15">
        <f t="shared" si="1"/>
        <v>132547</v>
      </c>
      <c r="AG44" s="3">
        <v>30271</v>
      </c>
    </row>
    <row r="45" spans="1:33" s="44" customFormat="1" x14ac:dyDescent="0.25">
      <c r="A45" s="14"/>
      <c r="B45" s="15"/>
      <c r="C45" s="15"/>
      <c r="D45" s="19"/>
      <c r="E45" s="15"/>
      <c r="F45" s="15"/>
      <c r="G45" s="15"/>
      <c r="H45" s="15"/>
      <c r="I45" s="17"/>
      <c r="J45" s="38"/>
      <c r="K45"/>
      <c r="S45"/>
      <c r="V45" s="114">
        <v>43928</v>
      </c>
      <c r="W45" s="33">
        <v>135586</v>
      </c>
      <c r="X45" s="3">
        <f t="shared" si="2"/>
        <v>3039</v>
      </c>
      <c r="Y45" s="34">
        <f t="shared" si="6"/>
        <v>2.2413818535837033</v>
      </c>
      <c r="Z45" s="15">
        <v>17127</v>
      </c>
      <c r="AA45" s="3">
        <f t="shared" ref="AA45:AA67" si="7">Z45-Z44</f>
        <v>604</v>
      </c>
      <c r="AB45" s="33">
        <v>24392</v>
      </c>
      <c r="AC45" s="3">
        <f t="shared" si="4"/>
        <v>1555</v>
      </c>
      <c r="AD45" s="33">
        <v>94067</v>
      </c>
      <c r="AE45" s="3">
        <f t="shared" si="5"/>
        <v>880</v>
      </c>
      <c r="AF45" s="15">
        <f t="shared" si="1"/>
        <v>135586</v>
      </c>
      <c r="AG45" s="3">
        <v>33713</v>
      </c>
    </row>
    <row r="46" spans="1:33" s="46" customFormat="1" x14ac:dyDescent="0.25">
      <c r="A46" s="14"/>
      <c r="B46" s="15"/>
      <c r="C46" s="15"/>
      <c r="D46" s="19"/>
      <c r="E46" s="15"/>
      <c r="F46" s="15"/>
      <c r="G46" s="15"/>
      <c r="H46" s="15"/>
      <c r="I46" s="17"/>
      <c r="J46" s="38"/>
      <c r="K46" s="25"/>
      <c r="S46"/>
      <c r="V46" s="114">
        <v>43929</v>
      </c>
      <c r="W46" s="36">
        <v>139422</v>
      </c>
      <c r="X46" s="3">
        <f t="shared" si="2"/>
        <v>3836</v>
      </c>
      <c r="Y46" s="34">
        <f t="shared" si="6"/>
        <v>2.7513591829123092</v>
      </c>
      <c r="Z46" s="15">
        <v>17669</v>
      </c>
      <c r="AA46" s="3">
        <f t="shared" si="7"/>
        <v>542</v>
      </c>
      <c r="AB46" s="36">
        <v>26491</v>
      </c>
      <c r="AC46" s="3">
        <f t="shared" si="4"/>
        <v>2099</v>
      </c>
      <c r="AD46" s="36">
        <v>95262</v>
      </c>
      <c r="AE46" s="3">
        <f t="shared" si="5"/>
        <v>1195</v>
      </c>
      <c r="AF46" s="15">
        <f t="shared" si="1"/>
        <v>139422</v>
      </c>
      <c r="AG46" s="3">
        <v>51680</v>
      </c>
    </row>
    <row r="47" spans="1:33" s="47" customFormat="1" ht="18.75" x14ac:dyDescent="0.3">
      <c r="A47" s="14"/>
      <c r="B47" s="15"/>
      <c r="C47" s="15"/>
      <c r="D47" s="19"/>
      <c r="E47" s="15"/>
      <c r="F47" s="15"/>
      <c r="G47" s="15"/>
      <c r="H47" s="15"/>
      <c r="I47" s="17"/>
      <c r="J47" s="38"/>
      <c r="K47" s="37"/>
      <c r="L47" s="125"/>
      <c r="S47" s="52"/>
      <c r="V47" s="113">
        <v>43930</v>
      </c>
      <c r="W47" s="25">
        <v>143626</v>
      </c>
      <c r="X47" s="41">
        <f t="shared" si="2"/>
        <v>4204</v>
      </c>
      <c r="Y47" s="42">
        <f t="shared" si="6"/>
        <v>2.9270466350103743</v>
      </c>
      <c r="Z47" s="43">
        <v>18279</v>
      </c>
      <c r="AA47" s="41">
        <f t="shared" si="7"/>
        <v>610</v>
      </c>
      <c r="AB47" s="25">
        <v>28470</v>
      </c>
      <c r="AC47" s="41">
        <f t="shared" si="4"/>
        <v>1979</v>
      </c>
      <c r="AD47" s="25">
        <v>96877</v>
      </c>
      <c r="AE47" s="41">
        <f t="shared" si="5"/>
        <v>1615</v>
      </c>
      <c r="AF47" s="43">
        <f t="shared" si="1"/>
        <v>143626</v>
      </c>
      <c r="AG47" s="41">
        <v>46244</v>
      </c>
    </row>
    <row r="48" spans="1:33" s="49" customFormat="1" x14ac:dyDescent="0.25">
      <c r="A48" s="14"/>
      <c r="B48" s="15"/>
      <c r="C48" s="15"/>
      <c r="D48" s="19"/>
      <c r="E48" s="15"/>
      <c r="F48" s="15"/>
      <c r="G48" s="15"/>
      <c r="H48" s="15"/>
      <c r="I48" s="17"/>
      <c r="J48" s="38"/>
      <c r="K48" s="37"/>
      <c r="V48" s="113">
        <v>43931</v>
      </c>
      <c r="W48" s="25">
        <v>147577</v>
      </c>
      <c r="X48" s="41">
        <f t="shared" ref="X48:X60" si="8">W48-W47</f>
        <v>3951</v>
      </c>
      <c r="Y48" s="42">
        <f t="shared" ref="Y48:Y60" si="9">X48*100/W48</f>
        <v>2.6772464543932997</v>
      </c>
      <c r="Z48" s="43">
        <v>18849</v>
      </c>
      <c r="AA48" s="41">
        <f t="shared" si="7"/>
        <v>570</v>
      </c>
      <c r="AB48" s="25">
        <v>30455</v>
      </c>
      <c r="AC48" s="41">
        <f t="shared" ref="AC48:AC95" si="10">AB48-AB47</f>
        <v>1985</v>
      </c>
      <c r="AD48" s="25">
        <v>98273</v>
      </c>
      <c r="AE48" s="41">
        <f t="shared" ref="AE48:AE95" si="11">AD48-AD47</f>
        <v>1396</v>
      </c>
      <c r="AF48" s="43">
        <f t="shared" ref="AF48:AF95" si="12">Z48+AB48+AD48</f>
        <v>147577</v>
      </c>
      <c r="AG48" s="41">
        <v>53495</v>
      </c>
    </row>
    <row r="49" spans="1:33" s="50" customFormat="1" x14ac:dyDescent="0.25">
      <c r="A49" s="14"/>
      <c r="B49" s="15"/>
      <c r="C49" s="15"/>
      <c r="D49" s="19"/>
      <c r="E49" s="15"/>
      <c r="F49" s="15"/>
      <c r="G49" s="15"/>
      <c r="H49" s="15"/>
      <c r="I49" s="17"/>
      <c r="J49" s="38"/>
      <c r="K49" s="44"/>
      <c r="V49" s="113">
        <v>43932</v>
      </c>
      <c r="W49" s="25">
        <v>152271</v>
      </c>
      <c r="X49" s="41">
        <f t="shared" si="8"/>
        <v>4694</v>
      </c>
      <c r="Y49" s="42">
        <f t="shared" si="9"/>
        <v>3.0826618331790034</v>
      </c>
      <c r="Z49" s="43">
        <v>19468</v>
      </c>
      <c r="AA49" s="41">
        <f t="shared" si="7"/>
        <v>619</v>
      </c>
      <c r="AB49" s="25">
        <v>32534</v>
      </c>
      <c r="AC49" s="41">
        <f t="shared" si="10"/>
        <v>2079</v>
      </c>
      <c r="AD49" s="25">
        <v>100269</v>
      </c>
      <c r="AE49" s="41">
        <f t="shared" si="11"/>
        <v>1996</v>
      </c>
      <c r="AF49" s="43">
        <f t="shared" si="12"/>
        <v>152271</v>
      </c>
      <c r="AG49" s="41">
        <v>56609</v>
      </c>
    </row>
    <row r="50" spans="1:33" s="51" customFormat="1" x14ac:dyDescent="0.25">
      <c r="A50" s="14"/>
      <c r="B50" s="15"/>
      <c r="C50" s="15"/>
      <c r="D50" s="19"/>
      <c r="E50" s="15"/>
      <c r="F50" s="15"/>
      <c r="G50" s="15"/>
      <c r="H50" s="15"/>
      <c r="I50" s="17"/>
      <c r="J50" s="38"/>
      <c r="K50" s="46"/>
      <c r="V50" s="113">
        <v>43933</v>
      </c>
      <c r="W50" s="25">
        <v>156363</v>
      </c>
      <c r="X50" s="41">
        <f t="shared" si="8"/>
        <v>4092</v>
      </c>
      <c r="Y50" s="42">
        <f t="shared" si="9"/>
        <v>2.6169873947161415</v>
      </c>
      <c r="Z50" s="43">
        <v>19899</v>
      </c>
      <c r="AA50" s="41">
        <f t="shared" si="7"/>
        <v>431</v>
      </c>
      <c r="AB50" s="25">
        <v>34211</v>
      </c>
      <c r="AC50" s="41">
        <f t="shared" si="10"/>
        <v>1677</v>
      </c>
      <c r="AD50" s="25">
        <v>102253</v>
      </c>
      <c r="AE50" s="41">
        <f t="shared" si="11"/>
        <v>1984</v>
      </c>
      <c r="AF50" s="43">
        <f t="shared" si="12"/>
        <v>156363</v>
      </c>
      <c r="AG50" s="41">
        <v>46720</v>
      </c>
    </row>
    <row r="51" spans="1:33" s="51" customFormat="1" x14ac:dyDescent="0.25">
      <c r="A51" s="14"/>
      <c r="B51" s="15"/>
      <c r="C51" s="15"/>
      <c r="D51" s="19"/>
      <c r="E51" s="15"/>
      <c r="F51" s="15"/>
      <c r="G51" s="15"/>
      <c r="H51" s="15"/>
      <c r="I51" s="47"/>
      <c r="J51" s="47"/>
      <c r="K51" s="47"/>
      <c r="V51" s="113">
        <v>43934</v>
      </c>
      <c r="W51" s="25">
        <v>159516</v>
      </c>
      <c r="X51" s="41">
        <f t="shared" si="8"/>
        <v>3153</v>
      </c>
      <c r="Y51" s="42">
        <f t="shared" si="9"/>
        <v>1.9766042277890619</v>
      </c>
      <c r="Z51" s="43">
        <v>20465</v>
      </c>
      <c r="AA51" s="41">
        <f t="shared" si="7"/>
        <v>566</v>
      </c>
      <c r="AB51" s="25">
        <v>35435</v>
      </c>
      <c r="AC51" s="41">
        <f t="shared" si="10"/>
        <v>1224</v>
      </c>
      <c r="AD51" s="25">
        <v>103616</v>
      </c>
      <c r="AE51" s="41">
        <f t="shared" si="11"/>
        <v>1363</v>
      </c>
      <c r="AF51" s="43">
        <f t="shared" si="12"/>
        <v>159516</v>
      </c>
      <c r="AG51" s="41">
        <v>36717</v>
      </c>
    </row>
    <row r="52" spans="1:33" s="53" customFormat="1" x14ac:dyDescent="0.25">
      <c r="A52" s="14"/>
      <c r="B52" s="15"/>
      <c r="C52" s="15"/>
      <c r="D52" s="19"/>
      <c r="E52" s="15"/>
      <c r="F52" s="15"/>
      <c r="G52" s="15"/>
      <c r="H52" s="15"/>
      <c r="I52" s="49"/>
      <c r="J52" s="25"/>
      <c r="K52" s="49"/>
      <c r="V52" s="113">
        <v>43935</v>
      </c>
      <c r="W52" s="25">
        <v>162488</v>
      </c>
      <c r="X52" s="41">
        <f t="shared" si="8"/>
        <v>2972</v>
      </c>
      <c r="Y52" s="42">
        <f t="shared" si="9"/>
        <v>1.8290581458323076</v>
      </c>
      <c r="Z52" s="43">
        <v>21067</v>
      </c>
      <c r="AA52" s="41">
        <f t="shared" si="7"/>
        <v>602</v>
      </c>
      <c r="AB52" s="25">
        <v>37130</v>
      </c>
      <c r="AC52" s="41">
        <f t="shared" si="10"/>
        <v>1695</v>
      </c>
      <c r="AD52" s="25">
        <v>104291</v>
      </c>
      <c r="AE52" s="41">
        <f t="shared" si="11"/>
        <v>675</v>
      </c>
      <c r="AF52" s="43">
        <f t="shared" si="12"/>
        <v>162488</v>
      </c>
      <c r="AG52" s="41">
        <v>26779</v>
      </c>
    </row>
    <row r="53" spans="1:33" s="53" customFormat="1" ht="46.5" x14ac:dyDescent="0.7">
      <c r="A53" s="14"/>
      <c r="B53" s="15"/>
      <c r="C53" s="15"/>
      <c r="D53" s="19"/>
      <c r="E53" s="15"/>
      <c r="F53" s="15"/>
      <c r="G53" s="15"/>
      <c r="H53" s="15"/>
      <c r="I53" s="122" t="s">
        <v>23</v>
      </c>
      <c r="J53"/>
      <c r="K53" s="50"/>
      <c r="V53" s="113">
        <v>43936</v>
      </c>
      <c r="W53" s="25">
        <v>165155</v>
      </c>
      <c r="X53" s="41">
        <f t="shared" si="8"/>
        <v>2667</v>
      </c>
      <c r="Y53" s="42">
        <f t="shared" si="9"/>
        <v>1.6148466591989343</v>
      </c>
      <c r="Z53" s="43">
        <v>21645</v>
      </c>
      <c r="AA53" s="41">
        <f t="shared" si="7"/>
        <v>578</v>
      </c>
      <c r="AB53" s="25">
        <v>38092</v>
      </c>
      <c r="AC53" s="41">
        <f t="shared" si="10"/>
        <v>962</v>
      </c>
      <c r="AD53" s="25">
        <v>105418</v>
      </c>
      <c r="AE53" s="41">
        <f t="shared" si="11"/>
        <v>1127</v>
      </c>
      <c r="AF53" s="43">
        <f t="shared" si="12"/>
        <v>165155</v>
      </c>
      <c r="AG53" s="41">
        <v>43715</v>
      </c>
    </row>
    <row r="54" spans="1:33" s="55" customFormat="1" x14ac:dyDescent="0.25">
      <c r="A54" s="14"/>
      <c r="B54" s="15"/>
      <c r="C54" s="15"/>
      <c r="D54" s="19"/>
      <c r="E54" s="15"/>
      <c r="F54" s="15"/>
      <c r="G54" s="15"/>
      <c r="H54" s="15"/>
      <c r="I54" s="51"/>
      <c r="J54"/>
      <c r="K54" s="51"/>
      <c r="V54" s="113">
        <v>43937</v>
      </c>
      <c r="W54" s="25">
        <v>168941</v>
      </c>
      <c r="X54" s="41">
        <f t="shared" si="8"/>
        <v>3786</v>
      </c>
      <c r="Y54" s="42">
        <f t="shared" si="9"/>
        <v>2.2410190539892625</v>
      </c>
      <c r="Z54" s="43">
        <v>22170</v>
      </c>
      <c r="AA54" s="41">
        <f t="shared" si="7"/>
        <v>525</v>
      </c>
      <c r="AB54" s="25">
        <v>40164</v>
      </c>
      <c r="AC54" s="41">
        <f t="shared" si="10"/>
        <v>2072</v>
      </c>
      <c r="AD54" s="25">
        <v>106607</v>
      </c>
      <c r="AE54" s="41">
        <f t="shared" si="11"/>
        <v>1189</v>
      </c>
      <c r="AF54" s="43">
        <f t="shared" si="12"/>
        <v>168941</v>
      </c>
      <c r="AG54" s="41">
        <v>60999</v>
      </c>
    </row>
    <row r="55" spans="1:33" s="55" customFormat="1" x14ac:dyDescent="0.25">
      <c r="A55" s="14"/>
      <c r="B55" s="15"/>
      <c r="C55" s="15"/>
      <c r="D55" s="19"/>
      <c r="E55" s="15"/>
      <c r="F55" s="15"/>
      <c r="G55" s="15"/>
      <c r="H55" s="15"/>
      <c r="I55" s="51"/>
      <c r="J55"/>
      <c r="K55" s="52"/>
      <c r="V55" s="113">
        <v>43938</v>
      </c>
      <c r="W55" s="25">
        <v>172434</v>
      </c>
      <c r="X55" s="41">
        <f t="shared" si="8"/>
        <v>3493</v>
      </c>
      <c r="Y55" s="42">
        <f t="shared" si="9"/>
        <v>2.0257025876567267</v>
      </c>
      <c r="Z55" s="43">
        <v>22745</v>
      </c>
      <c r="AA55" s="41">
        <f t="shared" si="7"/>
        <v>575</v>
      </c>
      <c r="AB55" s="25">
        <v>42727</v>
      </c>
      <c r="AC55" s="41">
        <f t="shared" si="10"/>
        <v>2563</v>
      </c>
      <c r="AD55" s="25">
        <v>106962</v>
      </c>
      <c r="AE55" s="41">
        <f t="shared" si="11"/>
        <v>355</v>
      </c>
      <c r="AF55" s="43">
        <f t="shared" si="12"/>
        <v>172434</v>
      </c>
      <c r="AG55" s="41">
        <v>65705</v>
      </c>
    </row>
    <row r="56" spans="1:33" s="57" customFormat="1" x14ac:dyDescent="0.25">
      <c r="A56" s="14"/>
      <c r="B56" s="15"/>
      <c r="C56" s="15"/>
      <c r="D56" s="19"/>
      <c r="E56" s="15"/>
      <c r="F56" s="15"/>
      <c r="G56" s="15"/>
      <c r="H56" s="15"/>
      <c r="I56" s="53"/>
      <c r="J56"/>
      <c r="K56" s="53"/>
      <c r="V56" s="113">
        <v>43939</v>
      </c>
      <c r="W56" s="25">
        <v>175925</v>
      </c>
      <c r="X56" s="41">
        <f t="shared" si="8"/>
        <v>3491</v>
      </c>
      <c r="Y56" s="42">
        <f t="shared" si="9"/>
        <v>1.9843683387807305</v>
      </c>
      <c r="Z56" s="43">
        <v>23227</v>
      </c>
      <c r="AA56" s="41">
        <f t="shared" si="7"/>
        <v>482</v>
      </c>
      <c r="AB56" s="25">
        <v>44927</v>
      </c>
      <c r="AC56" s="41">
        <f t="shared" si="10"/>
        <v>2200</v>
      </c>
      <c r="AD56" s="25">
        <v>107771</v>
      </c>
      <c r="AE56" s="41">
        <f t="shared" si="11"/>
        <v>809</v>
      </c>
      <c r="AF56" s="43">
        <f t="shared" si="12"/>
        <v>175925</v>
      </c>
      <c r="AG56" s="41">
        <v>61725</v>
      </c>
    </row>
    <row r="57" spans="1:33" s="57" customFormat="1" x14ac:dyDescent="0.25">
      <c r="A57" s="14"/>
      <c r="B57" s="15"/>
      <c r="C57" s="15"/>
      <c r="D57" s="19"/>
      <c r="E57" s="15"/>
      <c r="F57" s="15"/>
      <c r="G57" s="43"/>
      <c r="H57" s="43"/>
      <c r="I57" s="53"/>
      <c r="J57"/>
      <c r="K57" s="54"/>
      <c r="V57" s="113">
        <v>43940</v>
      </c>
      <c r="W57" s="25">
        <v>178972</v>
      </c>
      <c r="X57" s="41">
        <f t="shared" si="8"/>
        <v>3047</v>
      </c>
      <c r="Y57" s="42">
        <f t="shared" si="9"/>
        <v>1.7025009498692534</v>
      </c>
      <c r="Z57" s="43">
        <v>23660</v>
      </c>
      <c r="AA57" s="41">
        <f t="shared" si="7"/>
        <v>433</v>
      </c>
      <c r="AB57" s="25">
        <v>47055</v>
      </c>
      <c r="AC57" s="41">
        <f t="shared" si="10"/>
        <v>2128</v>
      </c>
      <c r="AD57" s="25">
        <v>108257</v>
      </c>
      <c r="AE57" s="41">
        <f t="shared" si="11"/>
        <v>486</v>
      </c>
      <c r="AF57" s="43">
        <f t="shared" si="12"/>
        <v>178972</v>
      </c>
      <c r="AG57" s="41">
        <v>50708</v>
      </c>
    </row>
    <row r="58" spans="1:33" s="44" customFormat="1" x14ac:dyDescent="0.25">
      <c r="A58" s="14"/>
      <c r="B58" s="15"/>
      <c r="C58" s="15"/>
      <c r="D58" s="19"/>
      <c r="E58" s="15"/>
      <c r="F58" s="15"/>
      <c r="G58" s="43"/>
      <c r="H58" s="43"/>
      <c r="J58"/>
      <c r="K58" s="55"/>
      <c r="V58" s="113">
        <v>43941</v>
      </c>
      <c r="W58" s="25">
        <v>181228</v>
      </c>
      <c r="X58" s="41">
        <f t="shared" si="8"/>
        <v>2256</v>
      </c>
      <c r="Y58" s="42">
        <f t="shared" si="9"/>
        <v>1.2448407530845123</v>
      </c>
      <c r="Z58" s="43">
        <v>24114</v>
      </c>
      <c r="AA58" s="41">
        <f t="shared" si="7"/>
        <v>454</v>
      </c>
      <c r="AB58" s="25">
        <v>48877</v>
      </c>
      <c r="AC58" s="41">
        <f t="shared" si="10"/>
        <v>1822</v>
      </c>
      <c r="AD58" s="25">
        <v>108237</v>
      </c>
      <c r="AE58" s="41">
        <f t="shared" si="11"/>
        <v>-20</v>
      </c>
      <c r="AF58" s="43">
        <f t="shared" si="12"/>
        <v>181228</v>
      </c>
      <c r="AG58" s="41">
        <v>41483</v>
      </c>
    </row>
    <row r="59" spans="1:33" s="60" customFormat="1" x14ac:dyDescent="0.25">
      <c r="A59" s="14"/>
      <c r="B59" s="15"/>
      <c r="C59" s="15"/>
      <c r="D59" s="19"/>
      <c r="E59" s="15"/>
      <c r="F59" s="15"/>
      <c r="G59" s="43"/>
      <c r="H59" s="43"/>
      <c r="I59" s="55"/>
      <c r="J59"/>
      <c r="K59" s="56"/>
      <c r="V59" s="113">
        <v>43942</v>
      </c>
      <c r="W59" s="25">
        <v>183957</v>
      </c>
      <c r="X59" s="41">
        <f t="shared" si="8"/>
        <v>2729</v>
      </c>
      <c r="Y59" s="42">
        <f t="shared" si="9"/>
        <v>1.4834988611468984</v>
      </c>
      <c r="Z59" s="43">
        <v>24648</v>
      </c>
      <c r="AA59" s="41">
        <f t="shared" si="7"/>
        <v>534</v>
      </c>
      <c r="AB59" s="25">
        <v>51600</v>
      </c>
      <c r="AC59" s="41">
        <f t="shared" si="10"/>
        <v>2723</v>
      </c>
      <c r="AD59" s="25">
        <v>107709</v>
      </c>
      <c r="AE59" s="41">
        <f t="shared" si="11"/>
        <v>-528</v>
      </c>
      <c r="AF59" s="43">
        <f t="shared" si="12"/>
        <v>183957</v>
      </c>
      <c r="AG59" s="41">
        <v>52126</v>
      </c>
    </row>
    <row r="60" spans="1:33" s="61" customFormat="1" x14ac:dyDescent="0.25">
      <c r="A60" s="14"/>
      <c r="B60" s="15"/>
      <c r="C60" s="15"/>
      <c r="D60" s="19"/>
      <c r="E60" s="15"/>
      <c r="F60" s="15"/>
      <c r="G60" s="43"/>
      <c r="H60" s="43"/>
      <c r="I60" s="57"/>
      <c r="J60" s="57"/>
      <c r="K60" s="57"/>
      <c r="V60" s="113">
        <v>43943</v>
      </c>
      <c r="W60" s="25">
        <v>187327</v>
      </c>
      <c r="X60" s="41">
        <f t="shared" si="8"/>
        <v>3370</v>
      </c>
      <c r="Y60" s="42">
        <f t="shared" si="9"/>
        <v>1.7989932043965899</v>
      </c>
      <c r="Z60" s="43">
        <v>25085</v>
      </c>
      <c r="AA60" s="41">
        <f t="shared" si="7"/>
        <v>437</v>
      </c>
      <c r="AB60" s="25">
        <v>54543</v>
      </c>
      <c r="AC60" s="41">
        <f t="shared" si="10"/>
        <v>2943</v>
      </c>
      <c r="AD60" s="25">
        <v>107699</v>
      </c>
      <c r="AE60" s="41">
        <f t="shared" si="11"/>
        <v>-10</v>
      </c>
      <c r="AF60" s="43">
        <f t="shared" si="12"/>
        <v>187327</v>
      </c>
      <c r="AG60" s="41">
        <v>63101</v>
      </c>
    </row>
    <row r="61" spans="1:33" s="62" customFormat="1" x14ac:dyDescent="0.25">
      <c r="A61" s="14"/>
      <c r="B61" s="15"/>
      <c r="C61" s="15"/>
      <c r="D61" s="19"/>
      <c r="E61" s="15"/>
      <c r="F61" s="15"/>
      <c r="G61" s="43"/>
      <c r="H61" s="43"/>
      <c r="I61" s="57"/>
      <c r="J61"/>
      <c r="K61" s="59"/>
      <c r="V61" s="113">
        <v>43944</v>
      </c>
      <c r="W61" s="25">
        <v>189973</v>
      </c>
      <c r="X61" s="41">
        <f t="shared" ref="X61:X63" si="13">W61-W60</f>
        <v>2646</v>
      </c>
      <c r="Y61" s="42">
        <f t="shared" ref="Y61:Y63" si="14">X61*100/W61</f>
        <v>1.3928295073510446</v>
      </c>
      <c r="Z61" s="43">
        <v>25549</v>
      </c>
      <c r="AA61" s="41">
        <f t="shared" si="7"/>
        <v>464</v>
      </c>
      <c r="AB61" s="25">
        <v>57576</v>
      </c>
      <c r="AC61" s="41">
        <f t="shared" si="10"/>
        <v>3033</v>
      </c>
      <c r="AD61" s="25">
        <v>106848</v>
      </c>
      <c r="AE61" s="41">
        <f t="shared" si="11"/>
        <v>-851</v>
      </c>
      <c r="AF61" s="43">
        <f t="shared" si="12"/>
        <v>189973</v>
      </c>
      <c r="AG61" s="41">
        <v>66658</v>
      </c>
    </row>
    <row r="62" spans="1:33" s="62" customFormat="1" x14ac:dyDescent="0.25">
      <c r="A62" s="14"/>
      <c r="B62" s="15"/>
      <c r="C62" s="15"/>
      <c r="D62" s="19"/>
      <c r="E62" s="15"/>
      <c r="F62" s="15"/>
      <c r="G62" s="15"/>
      <c r="H62" s="43"/>
      <c r="I62" s="44"/>
      <c r="J62"/>
      <c r="K62" s="59"/>
      <c r="V62" s="113">
        <v>43945</v>
      </c>
      <c r="W62" s="25">
        <v>192994</v>
      </c>
      <c r="X62" s="41">
        <f t="shared" si="13"/>
        <v>3021</v>
      </c>
      <c r="Y62" s="42">
        <f t="shared" si="14"/>
        <v>1.5653336373151496</v>
      </c>
      <c r="Z62" s="43">
        <v>25969</v>
      </c>
      <c r="AA62" s="41">
        <f t="shared" si="7"/>
        <v>420</v>
      </c>
      <c r="AB62" s="25">
        <v>60498</v>
      </c>
      <c r="AC62" s="41">
        <f t="shared" si="10"/>
        <v>2922</v>
      </c>
      <c r="AD62" s="25">
        <v>106527</v>
      </c>
      <c r="AE62" s="41">
        <f t="shared" si="11"/>
        <v>-321</v>
      </c>
      <c r="AF62" s="43">
        <f t="shared" si="12"/>
        <v>192994</v>
      </c>
      <c r="AG62" s="41">
        <v>62447</v>
      </c>
    </row>
    <row r="63" spans="1:33" s="62" customFormat="1" x14ac:dyDescent="0.25">
      <c r="A63" s="14"/>
      <c r="B63" s="15"/>
      <c r="C63" s="15"/>
      <c r="D63" s="19"/>
      <c r="E63" s="15"/>
      <c r="F63" s="15"/>
      <c r="G63" s="15"/>
      <c r="H63" s="43"/>
      <c r="I63" s="60"/>
      <c r="J63"/>
      <c r="K63" s="60"/>
      <c r="V63" s="113">
        <v>43946</v>
      </c>
      <c r="W63" s="25">
        <v>195351</v>
      </c>
      <c r="X63" s="41">
        <f t="shared" si="13"/>
        <v>2357</v>
      </c>
      <c r="Y63" s="42">
        <f t="shared" si="14"/>
        <v>1.2065461656198331</v>
      </c>
      <c r="Z63" s="43">
        <v>26384</v>
      </c>
      <c r="AA63" s="41">
        <f t="shared" si="7"/>
        <v>415</v>
      </c>
      <c r="AB63" s="25">
        <v>63120</v>
      </c>
      <c r="AC63" s="41">
        <f t="shared" si="10"/>
        <v>2622</v>
      </c>
      <c r="AD63" s="25">
        <v>105847</v>
      </c>
      <c r="AE63" s="41">
        <f t="shared" si="11"/>
        <v>-680</v>
      </c>
      <c r="AF63" s="43">
        <f t="shared" si="12"/>
        <v>195351</v>
      </c>
      <c r="AG63" s="41">
        <v>65387</v>
      </c>
    </row>
    <row r="64" spans="1:33" s="61" customFormat="1" x14ac:dyDescent="0.25">
      <c r="A64" s="14"/>
      <c r="B64" s="15"/>
      <c r="C64" s="15"/>
      <c r="D64" s="19"/>
      <c r="E64" s="15"/>
      <c r="F64" s="15"/>
      <c r="G64" s="15"/>
      <c r="H64" s="43"/>
      <c r="J64" s="66"/>
      <c r="V64" s="113">
        <v>43947</v>
      </c>
      <c r="W64" s="25">
        <v>197675</v>
      </c>
      <c r="X64" s="41">
        <f t="shared" ref="X64" si="15">W64-W63</f>
        <v>2324</v>
      </c>
      <c r="Y64" s="42">
        <f t="shared" ref="Y64" si="16">X64*100/W64</f>
        <v>1.1756671303907931</v>
      </c>
      <c r="Z64" s="43">
        <v>26644</v>
      </c>
      <c r="AA64" s="41">
        <f t="shared" si="7"/>
        <v>260</v>
      </c>
      <c r="AB64" s="25">
        <v>64928</v>
      </c>
      <c r="AC64" s="41">
        <f t="shared" si="10"/>
        <v>1808</v>
      </c>
      <c r="AD64" s="25">
        <v>106103</v>
      </c>
      <c r="AE64" s="41">
        <f t="shared" si="11"/>
        <v>256</v>
      </c>
      <c r="AF64" s="43">
        <f t="shared" si="12"/>
        <v>197675</v>
      </c>
      <c r="AG64" s="41">
        <v>49916</v>
      </c>
    </row>
    <row r="65" spans="1:33" s="71" customFormat="1" x14ac:dyDescent="0.25">
      <c r="A65" s="14"/>
      <c r="B65" s="15"/>
      <c r="C65" s="15"/>
      <c r="D65" s="19"/>
      <c r="E65" s="15"/>
      <c r="F65" s="15"/>
      <c r="G65" s="15"/>
      <c r="H65" s="43"/>
      <c r="I65" s="62"/>
      <c r="J65"/>
      <c r="K65" s="62"/>
      <c r="V65" s="113">
        <v>43948</v>
      </c>
      <c r="W65" s="25">
        <v>199414</v>
      </c>
      <c r="X65" s="41">
        <f t="shared" ref="X65:X68" si="17">W65-W64</f>
        <v>1739</v>
      </c>
      <c r="Y65" s="42">
        <f t="shared" ref="Y65:Y68" si="18">X65*100/W65</f>
        <v>0.87205512150601261</v>
      </c>
      <c r="Z65" s="43">
        <v>26977</v>
      </c>
      <c r="AA65" s="41">
        <f t="shared" si="7"/>
        <v>333</v>
      </c>
      <c r="AB65" s="25">
        <v>66624</v>
      </c>
      <c r="AC65" s="41">
        <f t="shared" si="10"/>
        <v>1696</v>
      </c>
      <c r="AD65" s="25">
        <v>105813</v>
      </c>
      <c r="AE65" s="41">
        <f t="shared" si="11"/>
        <v>-290</v>
      </c>
      <c r="AF65" s="43">
        <f t="shared" si="12"/>
        <v>199414</v>
      </c>
      <c r="AG65" s="41">
        <v>32003</v>
      </c>
    </row>
    <row r="66" spans="1:33" s="71" customFormat="1" x14ac:dyDescent="0.25">
      <c r="A66" s="14"/>
      <c r="B66" s="25"/>
      <c r="C66" s="15"/>
      <c r="D66" s="19"/>
      <c r="E66" s="15"/>
      <c r="F66" s="15"/>
      <c r="G66" s="15" t="s">
        <v>20</v>
      </c>
      <c r="H66" s="43"/>
      <c r="I66" s="62"/>
      <c r="J66"/>
      <c r="K66" s="66" t="s">
        <v>28</v>
      </c>
      <c r="V66" s="113">
        <v>43949</v>
      </c>
      <c r="W66" s="25">
        <v>201505</v>
      </c>
      <c r="X66" s="41">
        <f t="shared" si="17"/>
        <v>2091</v>
      </c>
      <c r="Y66" s="42">
        <f t="shared" si="18"/>
        <v>1.0376913724225205</v>
      </c>
      <c r="Z66" s="43">
        <v>27359</v>
      </c>
      <c r="AA66" s="41">
        <f t="shared" si="7"/>
        <v>382</v>
      </c>
      <c r="AB66" s="25">
        <v>68941</v>
      </c>
      <c r="AC66" s="41">
        <f t="shared" si="10"/>
        <v>2317</v>
      </c>
      <c r="AD66" s="25">
        <v>105205</v>
      </c>
      <c r="AE66" s="41">
        <f t="shared" si="11"/>
        <v>-608</v>
      </c>
      <c r="AF66" s="43">
        <f t="shared" si="12"/>
        <v>201505</v>
      </c>
      <c r="AG66" s="41">
        <v>52272</v>
      </c>
    </row>
    <row r="67" spans="1:33" s="73" customFormat="1" x14ac:dyDescent="0.25">
      <c r="A67" s="14"/>
      <c r="B67" s="25"/>
      <c r="C67" s="15"/>
      <c r="D67" s="19"/>
      <c r="E67" s="15"/>
      <c r="F67" s="15"/>
      <c r="G67" s="15"/>
      <c r="H67" s="43"/>
      <c r="I67" s="62"/>
      <c r="J67"/>
      <c r="K67" s="67"/>
      <c r="V67" s="113">
        <v>43950</v>
      </c>
      <c r="W67" s="25">
        <v>203591</v>
      </c>
      <c r="X67" s="41">
        <f t="shared" si="17"/>
        <v>2086</v>
      </c>
      <c r="Y67" s="42">
        <f t="shared" si="18"/>
        <v>1.0246032486701278</v>
      </c>
      <c r="Z67" s="43">
        <v>27682</v>
      </c>
      <c r="AA67" s="41">
        <f t="shared" si="7"/>
        <v>323</v>
      </c>
      <c r="AB67" s="25">
        <v>71252</v>
      </c>
      <c r="AC67" s="41">
        <f t="shared" si="10"/>
        <v>2311</v>
      </c>
      <c r="AD67" s="25">
        <v>104657</v>
      </c>
      <c r="AE67" s="41">
        <f t="shared" si="11"/>
        <v>-548</v>
      </c>
      <c r="AF67" s="43">
        <f t="shared" si="12"/>
        <v>203591</v>
      </c>
      <c r="AG67" s="41">
        <v>63826</v>
      </c>
    </row>
    <row r="68" spans="1:33" s="73" customFormat="1" ht="38.25" customHeight="1" x14ac:dyDescent="0.7">
      <c r="A68" s="122"/>
      <c r="B68" s="25"/>
      <c r="C68" s="15"/>
      <c r="D68" s="19"/>
      <c r="E68" s="15"/>
      <c r="F68" s="15"/>
      <c r="G68" s="15"/>
      <c r="H68" s="43"/>
      <c r="I68" s="61"/>
      <c r="J68"/>
      <c r="K68" s="68"/>
      <c r="V68" s="113">
        <v>43951</v>
      </c>
      <c r="W68" s="25">
        <v>205463</v>
      </c>
      <c r="X68" s="41">
        <f t="shared" si="17"/>
        <v>1872</v>
      </c>
      <c r="Y68" s="42">
        <f t="shared" si="18"/>
        <v>0.91111294977684543</v>
      </c>
      <c r="Z68" s="43">
        <v>27967</v>
      </c>
      <c r="AA68" s="41">
        <f t="shared" ref="AA68:AA95" si="19">Z68-Z67</f>
        <v>285</v>
      </c>
      <c r="AB68" s="25">
        <v>75945</v>
      </c>
      <c r="AC68" s="41">
        <f t="shared" si="10"/>
        <v>4693</v>
      </c>
      <c r="AD68" s="25">
        <v>101551</v>
      </c>
      <c r="AE68" s="41">
        <f t="shared" si="11"/>
        <v>-3106</v>
      </c>
      <c r="AF68" s="43">
        <f t="shared" si="12"/>
        <v>205463</v>
      </c>
      <c r="AG68" s="41">
        <v>68456</v>
      </c>
    </row>
    <row r="69" spans="1:33" s="73" customFormat="1" x14ac:dyDescent="0.25">
      <c r="A69" s="14">
        <v>44127</v>
      </c>
      <c r="B69" s="25"/>
      <c r="C69" s="15"/>
      <c r="D69" s="19"/>
      <c r="E69" s="15"/>
      <c r="F69" s="15"/>
      <c r="G69" s="15"/>
      <c r="H69" s="43"/>
      <c r="I69" s="71"/>
      <c r="J69" s="57"/>
      <c r="K69" s="71"/>
      <c r="V69" s="113">
        <v>43952</v>
      </c>
      <c r="W69" s="25">
        <v>207428</v>
      </c>
      <c r="X69" s="41">
        <f t="shared" ref="X69:X75" si="20">W69-W68</f>
        <v>1965</v>
      </c>
      <c r="Y69" s="42">
        <f t="shared" ref="Y69:Y75" si="21">X69*100/W69</f>
        <v>0.94731665927454345</v>
      </c>
      <c r="Z69" s="43">
        <v>28236</v>
      </c>
      <c r="AA69" s="41">
        <f t="shared" si="19"/>
        <v>269</v>
      </c>
      <c r="AB69" s="25">
        <v>78249</v>
      </c>
      <c r="AC69" s="41">
        <f t="shared" si="10"/>
        <v>2304</v>
      </c>
      <c r="AD69" s="25">
        <v>100943</v>
      </c>
      <c r="AE69" s="41">
        <f t="shared" si="11"/>
        <v>-608</v>
      </c>
      <c r="AF69" s="43">
        <f t="shared" si="12"/>
        <v>207428</v>
      </c>
      <c r="AG69" s="41">
        <v>74208</v>
      </c>
    </row>
    <row r="70" spans="1:33" s="73" customFormat="1" x14ac:dyDescent="0.25">
      <c r="A70" s="14"/>
      <c r="B70" s="25"/>
      <c r="C70" s="15"/>
      <c r="D70" s="19"/>
      <c r="E70" s="15"/>
      <c r="F70" s="15"/>
      <c r="G70" s="15"/>
      <c r="H70" s="43"/>
      <c r="I70" s="71"/>
      <c r="J70" s="58"/>
      <c r="K70" s="72"/>
      <c r="V70" s="113">
        <v>43953</v>
      </c>
      <c r="W70" s="25">
        <v>209328</v>
      </c>
      <c r="X70" s="41">
        <f t="shared" si="20"/>
        <v>1900</v>
      </c>
      <c r="Y70" s="42">
        <f t="shared" si="21"/>
        <v>0.90766643736146146</v>
      </c>
      <c r="Z70" s="15">
        <v>28710</v>
      </c>
      <c r="AA70" s="41">
        <f t="shared" si="19"/>
        <v>474</v>
      </c>
      <c r="AB70" s="25">
        <v>79914</v>
      </c>
      <c r="AC70" s="41">
        <f t="shared" si="10"/>
        <v>1665</v>
      </c>
      <c r="AD70" s="25">
        <v>100704</v>
      </c>
      <c r="AE70" s="41">
        <f t="shared" si="11"/>
        <v>-239</v>
      </c>
      <c r="AF70" s="15">
        <f t="shared" si="12"/>
        <v>209328</v>
      </c>
      <c r="AG70" s="3">
        <v>55412</v>
      </c>
    </row>
    <row r="71" spans="1:33" s="77" customFormat="1" x14ac:dyDescent="0.25">
      <c r="A71" s="14"/>
      <c r="B71" s="25"/>
      <c r="C71" s="15"/>
      <c r="D71" s="19"/>
      <c r="E71" s="15"/>
      <c r="F71" s="15"/>
      <c r="G71" s="15"/>
      <c r="H71" s="43"/>
      <c r="I71" s="73"/>
      <c r="J71" s="71"/>
      <c r="K71" s="73"/>
      <c r="V71" s="113">
        <v>43954</v>
      </c>
      <c r="W71" s="25">
        <v>210717</v>
      </c>
      <c r="X71" s="41">
        <f t="shared" si="20"/>
        <v>1389</v>
      </c>
      <c r="Y71" s="42">
        <f t="shared" si="21"/>
        <v>0.65917794957217501</v>
      </c>
      <c r="Z71" s="15">
        <v>28884</v>
      </c>
      <c r="AA71" s="41">
        <f t="shared" si="19"/>
        <v>174</v>
      </c>
      <c r="AB71" s="25">
        <v>81654</v>
      </c>
      <c r="AC71" s="41">
        <f t="shared" si="10"/>
        <v>1740</v>
      </c>
      <c r="AD71" s="48">
        <v>100179</v>
      </c>
      <c r="AE71" s="41">
        <f t="shared" si="11"/>
        <v>-525</v>
      </c>
      <c r="AF71" s="15">
        <f t="shared" si="12"/>
        <v>210717</v>
      </c>
      <c r="AG71" s="3">
        <v>44935</v>
      </c>
    </row>
    <row r="72" spans="1:33" s="77" customFormat="1" x14ac:dyDescent="0.25">
      <c r="A72" s="14"/>
      <c r="B72" s="25"/>
      <c r="C72" s="15"/>
      <c r="D72" s="19"/>
      <c r="E72" s="15"/>
      <c r="F72" s="15"/>
      <c r="G72" s="15"/>
      <c r="H72" s="43"/>
      <c r="I72" s="73"/>
      <c r="J72" s="71"/>
      <c r="K72" s="74"/>
      <c r="V72" s="113">
        <v>43955</v>
      </c>
      <c r="W72" s="25">
        <v>211938</v>
      </c>
      <c r="X72" s="41">
        <f t="shared" si="20"/>
        <v>1221</v>
      </c>
      <c r="Y72" s="42">
        <f t="shared" si="21"/>
        <v>0.57611188177674599</v>
      </c>
      <c r="Z72" s="15">
        <v>29079</v>
      </c>
      <c r="AA72" s="41">
        <f t="shared" si="19"/>
        <v>195</v>
      </c>
      <c r="AB72" s="25">
        <v>82879</v>
      </c>
      <c r="AC72" s="41">
        <f t="shared" si="10"/>
        <v>1225</v>
      </c>
      <c r="AD72" s="25">
        <v>99980</v>
      </c>
      <c r="AE72" s="41">
        <f t="shared" si="11"/>
        <v>-199</v>
      </c>
      <c r="AF72" s="15">
        <f t="shared" si="12"/>
        <v>211938</v>
      </c>
      <c r="AG72" s="3">
        <v>37631</v>
      </c>
    </row>
    <row r="73" spans="1:33" s="80" customFormat="1" x14ac:dyDescent="0.25">
      <c r="A73" s="14"/>
      <c r="B73" s="25"/>
      <c r="C73" s="15"/>
      <c r="D73" s="19"/>
      <c r="E73" s="15"/>
      <c r="F73" s="15"/>
      <c r="G73" s="15"/>
      <c r="H73" s="43"/>
      <c r="I73" s="73"/>
      <c r="J73" s="73"/>
      <c r="K73" s="75"/>
      <c r="V73" s="113">
        <v>43956</v>
      </c>
      <c r="W73" s="25">
        <v>213013</v>
      </c>
      <c r="X73" s="41">
        <f t="shared" si="20"/>
        <v>1075</v>
      </c>
      <c r="Y73" s="42">
        <f t="shared" si="21"/>
        <v>0.5046640345894382</v>
      </c>
      <c r="Z73" s="15">
        <v>29315</v>
      </c>
      <c r="AA73" s="41">
        <f t="shared" si="19"/>
        <v>236</v>
      </c>
      <c r="AB73" s="25">
        <v>85231</v>
      </c>
      <c r="AC73" s="41">
        <f t="shared" si="10"/>
        <v>2352</v>
      </c>
      <c r="AD73" s="25">
        <v>98467</v>
      </c>
      <c r="AE73" s="41">
        <f t="shared" si="11"/>
        <v>-1513</v>
      </c>
      <c r="AF73" s="15">
        <f t="shared" si="12"/>
        <v>213013</v>
      </c>
      <c r="AG73" s="3">
        <v>55263</v>
      </c>
    </row>
    <row r="74" spans="1:33" s="80" customFormat="1" x14ac:dyDescent="0.25">
      <c r="A74" s="14"/>
      <c r="B74" s="25"/>
      <c r="C74" s="15"/>
      <c r="D74" s="19"/>
      <c r="E74" s="15"/>
      <c r="F74" s="15"/>
      <c r="G74" s="15"/>
      <c r="H74" s="43"/>
      <c r="I74" s="73"/>
      <c r="J74" s="73"/>
      <c r="K74" s="76"/>
      <c r="V74" s="113">
        <v>43957</v>
      </c>
      <c r="W74" s="25">
        <v>214457</v>
      </c>
      <c r="X74" s="41">
        <f t="shared" si="20"/>
        <v>1444</v>
      </c>
      <c r="Y74" s="42">
        <f t="shared" si="21"/>
        <v>0.67332845279006981</v>
      </c>
      <c r="Z74" s="15">
        <v>29684</v>
      </c>
      <c r="AA74" s="41">
        <f t="shared" si="19"/>
        <v>369</v>
      </c>
      <c r="AB74" s="25">
        <v>93245</v>
      </c>
      <c r="AC74" s="41">
        <f t="shared" si="10"/>
        <v>8014</v>
      </c>
      <c r="AD74" s="25">
        <v>91528</v>
      </c>
      <c r="AE74" s="41">
        <f t="shared" si="11"/>
        <v>-6939</v>
      </c>
      <c r="AF74" s="15">
        <f t="shared" si="12"/>
        <v>214457</v>
      </c>
      <c r="AG74" s="3">
        <v>64263</v>
      </c>
    </row>
    <row r="75" spans="1:33" s="83" customFormat="1" x14ac:dyDescent="0.25">
      <c r="A75" s="14"/>
      <c r="B75" s="25"/>
      <c r="C75" s="15"/>
      <c r="D75" s="19"/>
      <c r="E75" s="15"/>
      <c r="F75" s="15"/>
      <c r="G75" s="15"/>
      <c r="H75" s="43"/>
      <c r="I75" s="77"/>
      <c r="J75" s="73"/>
      <c r="K75" s="77"/>
      <c r="V75" s="113">
        <v>43958</v>
      </c>
      <c r="W75" s="25">
        <v>215858</v>
      </c>
      <c r="X75" s="41">
        <f t="shared" si="20"/>
        <v>1401</v>
      </c>
      <c r="Y75" s="42">
        <f t="shared" si="21"/>
        <v>0.64903779336415601</v>
      </c>
      <c r="Z75" s="15">
        <v>29958</v>
      </c>
      <c r="AA75" s="41">
        <f t="shared" si="19"/>
        <v>274</v>
      </c>
      <c r="AB75" s="25">
        <v>96276</v>
      </c>
      <c r="AC75" s="41">
        <f t="shared" si="10"/>
        <v>3031</v>
      </c>
      <c r="AD75" s="25">
        <v>89624</v>
      </c>
      <c r="AE75" s="41">
        <f t="shared" si="11"/>
        <v>-1904</v>
      </c>
      <c r="AF75" s="15">
        <f t="shared" si="12"/>
        <v>215858</v>
      </c>
      <c r="AG75" s="3">
        <v>70359</v>
      </c>
    </row>
    <row r="76" spans="1:33" s="83" customFormat="1" x14ac:dyDescent="0.25">
      <c r="A76" s="14"/>
      <c r="B76" s="25"/>
      <c r="C76" s="15"/>
      <c r="D76" s="19"/>
      <c r="E76" s="15"/>
      <c r="F76" s="15"/>
      <c r="G76" s="15"/>
      <c r="H76" s="43"/>
      <c r="I76" s="77"/>
      <c r="J76" s="73"/>
      <c r="K76" s="78"/>
      <c r="V76" s="113">
        <v>43959</v>
      </c>
      <c r="W76" s="25">
        <v>217185</v>
      </c>
      <c r="X76" s="41">
        <f t="shared" ref="X76:X82" si="22">W76-W75</f>
        <v>1327</v>
      </c>
      <c r="Y76" s="42">
        <f t="shared" ref="Y76:Y77" si="23">X76*100/W76</f>
        <v>0.61099983884706588</v>
      </c>
      <c r="Z76" s="15">
        <v>30201</v>
      </c>
      <c r="AA76" s="41">
        <f t="shared" si="19"/>
        <v>243</v>
      </c>
      <c r="AB76" s="25">
        <v>99023</v>
      </c>
      <c r="AC76" s="41">
        <f t="shared" si="10"/>
        <v>2747</v>
      </c>
      <c r="AD76" s="25">
        <v>87961</v>
      </c>
      <c r="AE76" s="41">
        <f t="shared" si="11"/>
        <v>-1663</v>
      </c>
      <c r="AF76" s="15">
        <f t="shared" si="12"/>
        <v>217185</v>
      </c>
      <c r="AG76" s="3">
        <v>63775</v>
      </c>
    </row>
    <row r="77" spans="1:33" s="85" customFormat="1" x14ac:dyDescent="0.25">
      <c r="A77" s="14"/>
      <c r="B77" s="25"/>
      <c r="C77" s="15"/>
      <c r="D77" s="19"/>
      <c r="E77" s="15"/>
      <c r="F77" s="15"/>
      <c r="G77" s="15"/>
      <c r="H77" s="43"/>
      <c r="I77" s="80"/>
      <c r="J77" s="77"/>
      <c r="K77" s="80"/>
      <c r="V77" s="113">
        <v>43960</v>
      </c>
      <c r="W77" s="25">
        <v>218268</v>
      </c>
      <c r="X77" s="41">
        <f t="shared" si="22"/>
        <v>1083</v>
      </c>
      <c r="Y77" s="42">
        <f t="shared" si="23"/>
        <v>0.49617900929132991</v>
      </c>
      <c r="Z77" s="15">
        <v>30395</v>
      </c>
      <c r="AA77" s="41">
        <f t="shared" si="19"/>
        <v>194</v>
      </c>
      <c r="AB77" s="25">
        <v>103031</v>
      </c>
      <c r="AC77" s="41">
        <f t="shared" si="10"/>
        <v>4008</v>
      </c>
      <c r="AD77" s="25">
        <v>84842</v>
      </c>
      <c r="AE77" s="41">
        <f t="shared" si="11"/>
        <v>-3119</v>
      </c>
      <c r="AF77" s="15">
        <f t="shared" si="12"/>
        <v>218268</v>
      </c>
      <c r="AG77" s="3">
        <v>69171</v>
      </c>
    </row>
    <row r="78" spans="1:33" s="85" customFormat="1" x14ac:dyDescent="0.25">
      <c r="A78" s="14"/>
      <c r="B78" s="25"/>
      <c r="C78" s="15"/>
      <c r="D78" s="19"/>
      <c r="E78" s="15"/>
      <c r="F78" s="15"/>
      <c r="G78" s="15"/>
      <c r="H78" s="43"/>
      <c r="I78" s="80"/>
      <c r="J78" s="77"/>
      <c r="K78" s="82"/>
      <c r="V78" s="113">
        <v>43961</v>
      </c>
      <c r="W78" s="25">
        <v>219070</v>
      </c>
      <c r="X78" s="41">
        <f t="shared" si="22"/>
        <v>802</v>
      </c>
      <c r="Y78" s="42">
        <f t="shared" ref="Y78:Y95" si="24">X78*100/W78</f>
        <v>0.36609302962523393</v>
      </c>
      <c r="Z78" s="15">
        <v>30560</v>
      </c>
      <c r="AA78" s="41">
        <f t="shared" si="19"/>
        <v>165</v>
      </c>
      <c r="AB78" s="25">
        <v>105186</v>
      </c>
      <c r="AC78" s="41">
        <f t="shared" si="10"/>
        <v>2155</v>
      </c>
      <c r="AD78" s="25">
        <v>83324</v>
      </c>
      <c r="AE78" s="41">
        <f t="shared" si="11"/>
        <v>-1518</v>
      </c>
      <c r="AF78" s="15">
        <f t="shared" si="12"/>
        <v>219070</v>
      </c>
      <c r="AG78" s="3">
        <v>51678</v>
      </c>
    </row>
    <row r="79" spans="1:33" s="87" customFormat="1" x14ac:dyDescent="0.25">
      <c r="A79" s="14"/>
      <c r="B79" s="25"/>
      <c r="C79" s="15"/>
      <c r="D79" s="19"/>
      <c r="E79" s="15"/>
      <c r="F79" s="15"/>
      <c r="G79" s="15"/>
      <c r="H79" s="43"/>
      <c r="I79" s="83"/>
      <c r="J79" s="80"/>
      <c r="K79" s="83"/>
      <c r="V79" s="113">
        <v>43962</v>
      </c>
      <c r="W79" s="25">
        <v>219814</v>
      </c>
      <c r="X79" s="41">
        <f t="shared" si="22"/>
        <v>744</v>
      </c>
      <c r="Y79" s="42">
        <f t="shared" si="24"/>
        <v>0.33846797747186258</v>
      </c>
      <c r="Z79" s="15">
        <v>30739</v>
      </c>
      <c r="AA79" s="41">
        <f t="shared" si="19"/>
        <v>179</v>
      </c>
      <c r="AB79" s="25">
        <v>106587</v>
      </c>
      <c r="AC79" s="41">
        <f t="shared" si="10"/>
        <v>1401</v>
      </c>
      <c r="AD79" s="25">
        <v>82488</v>
      </c>
      <c r="AE79" s="41">
        <f t="shared" si="11"/>
        <v>-836</v>
      </c>
      <c r="AF79" s="15">
        <f t="shared" si="12"/>
        <v>219814</v>
      </c>
      <c r="AG79" s="3">
        <v>40740</v>
      </c>
    </row>
    <row r="80" spans="1:33" s="87" customFormat="1" x14ac:dyDescent="0.25">
      <c r="A80" s="14"/>
      <c r="B80" s="25"/>
      <c r="C80" s="15"/>
      <c r="D80" s="19"/>
      <c r="E80" s="15"/>
      <c r="F80" s="15"/>
      <c r="G80" s="15"/>
      <c r="H80" s="43"/>
      <c r="I80" s="83"/>
      <c r="J80" s="80"/>
      <c r="K80" s="84"/>
      <c r="V80" s="113">
        <v>43963</v>
      </c>
      <c r="W80" s="25">
        <v>221216</v>
      </c>
      <c r="X80" s="41">
        <f t="shared" si="22"/>
        <v>1402</v>
      </c>
      <c r="Y80" s="42">
        <f t="shared" si="24"/>
        <v>0.63376970924345433</v>
      </c>
      <c r="Z80" s="15">
        <v>30911</v>
      </c>
      <c r="AA80" s="41">
        <f t="shared" si="19"/>
        <v>172</v>
      </c>
      <c r="AB80" s="25">
        <v>109039</v>
      </c>
      <c r="AC80" s="41">
        <f t="shared" si="10"/>
        <v>2452</v>
      </c>
      <c r="AD80" s="25">
        <v>81266</v>
      </c>
      <c r="AE80" s="41">
        <f t="shared" si="11"/>
        <v>-1222</v>
      </c>
      <c r="AF80" s="15">
        <f t="shared" si="12"/>
        <v>221216</v>
      </c>
      <c r="AG80" s="3">
        <v>67003</v>
      </c>
    </row>
    <row r="81" spans="1:34" s="89" customFormat="1" x14ac:dyDescent="0.25">
      <c r="A81" s="14"/>
      <c r="B81" s="25"/>
      <c r="C81" s="15"/>
      <c r="D81" s="19"/>
      <c r="E81" s="15"/>
      <c r="F81" s="15"/>
      <c r="G81" s="15"/>
      <c r="H81" s="43"/>
      <c r="I81" s="85"/>
      <c r="J81" s="83"/>
      <c r="K81" s="85"/>
      <c r="V81" s="113">
        <v>43964</v>
      </c>
      <c r="W81" s="25">
        <v>222104</v>
      </c>
      <c r="X81" s="41">
        <f t="shared" si="22"/>
        <v>888</v>
      </c>
      <c r="Y81" s="42">
        <f t="shared" si="24"/>
        <v>0.39981270035658972</v>
      </c>
      <c r="Z81" s="15">
        <v>31106</v>
      </c>
      <c r="AA81" s="41">
        <f t="shared" si="19"/>
        <v>195</v>
      </c>
      <c r="AB81" s="25">
        <v>112541</v>
      </c>
      <c r="AC81" s="41">
        <f t="shared" si="10"/>
        <v>3502</v>
      </c>
      <c r="AD81" s="25">
        <v>78457</v>
      </c>
      <c r="AE81" s="41">
        <f t="shared" si="11"/>
        <v>-2809</v>
      </c>
      <c r="AF81" s="15">
        <f t="shared" si="12"/>
        <v>222104</v>
      </c>
      <c r="AG81" s="3">
        <v>61973</v>
      </c>
    </row>
    <row r="82" spans="1:34" s="89" customFormat="1" x14ac:dyDescent="0.25">
      <c r="A82" s="14"/>
      <c r="B82" s="25"/>
      <c r="C82" s="15"/>
      <c r="D82" s="19"/>
      <c r="E82" s="15"/>
      <c r="F82" s="15"/>
      <c r="G82" s="15"/>
      <c r="H82" s="43"/>
      <c r="I82" s="85"/>
      <c r="J82" s="83"/>
      <c r="K82" s="86"/>
      <c r="V82" s="113">
        <v>43965</v>
      </c>
      <c r="W82" s="25">
        <v>223096</v>
      </c>
      <c r="X82" s="41">
        <f t="shared" si="22"/>
        <v>992</v>
      </c>
      <c r="Y82" s="42">
        <f t="shared" si="24"/>
        <v>0.44465162979165918</v>
      </c>
      <c r="Z82" s="15">
        <v>31368</v>
      </c>
      <c r="AA82" s="41">
        <f t="shared" si="19"/>
        <v>262</v>
      </c>
      <c r="AB82" s="25">
        <v>115288</v>
      </c>
      <c r="AC82" s="41">
        <f t="shared" si="10"/>
        <v>2747</v>
      </c>
      <c r="AD82" s="25">
        <v>76440</v>
      </c>
      <c r="AE82" s="41">
        <f t="shared" si="11"/>
        <v>-2017</v>
      </c>
      <c r="AF82" s="15">
        <f t="shared" si="12"/>
        <v>223096</v>
      </c>
      <c r="AG82" s="3">
        <v>71876</v>
      </c>
    </row>
    <row r="83" spans="1:34" s="93" customFormat="1" x14ac:dyDescent="0.25">
      <c r="A83" s="14"/>
      <c r="B83" s="25"/>
      <c r="C83" s="15"/>
      <c r="D83" s="19"/>
      <c r="E83" s="15"/>
      <c r="F83" s="15"/>
      <c r="G83" s="15"/>
      <c r="H83" s="43"/>
      <c r="I83" s="87"/>
      <c r="J83" s="89"/>
      <c r="V83" s="113">
        <v>43966</v>
      </c>
      <c r="W83" s="25">
        <v>223885</v>
      </c>
      <c r="X83" s="41">
        <f t="shared" ref="X83:X95" si="25">W83-W82</f>
        <v>789</v>
      </c>
      <c r="Y83" s="42">
        <f t="shared" si="24"/>
        <v>0.35241306920963889</v>
      </c>
      <c r="Z83" s="15">
        <v>31610</v>
      </c>
      <c r="AA83" s="41">
        <f t="shared" si="19"/>
        <v>242</v>
      </c>
      <c r="AB83" s="25">
        <v>120205</v>
      </c>
      <c r="AC83" s="41">
        <f t="shared" si="10"/>
        <v>4917</v>
      </c>
      <c r="AD83" s="25">
        <v>72070</v>
      </c>
      <c r="AE83" s="41">
        <f t="shared" si="11"/>
        <v>-4370</v>
      </c>
      <c r="AF83" s="15">
        <f t="shared" si="12"/>
        <v>223885</v>
      </c>
      <c r="AG83" s="3">
        <v>68176</v>
      </c>
    </row>
    <row r="84" spans="1:34" s="93" customFormat="1" x14ac:dyDescent="0.25">
      <c r="A84" s="14"/>
      <c r="B84" s="25"/>
      <c r="C84" s="15"/>
      <c r="D84" s="19"/>
      <c r="E84" s="15"/>
      <c r="F84" s="15"/>
      <c r="G84" s="15"/>
      <c r="H84" s="43"/>
      <c r="I84" s="87"/>
      <c r="J84" s="89"/>
      <c r="K84" s="94"/>
      <c r="V84" s="113">
        <v>43967</v>
      </c>
      <c r="W84" s="25">
        <v>224760</v>
      </c>
      <c r="X84" s="41">
        <f t="shared" si="25"/>
        <v>875</v>
      </c>
      <c r="Y84" s="42">
        <f t="shared" si="24"/>
        <v>0.38930414664531054</v>
      </c>
      <c r="Z84" s="15">
        <v>31763</v>
      </c>
      <c r="AA84" s="41">
        <f t="shared" si="19"/>
        <v>153</v>
      </c>
      <c r="AB84" s="25">
        <v>122810</v>
      </c>
      <c r="AC84" s="41">
        <f t="shared" si="10"/>
        <v>2605</v>
      </c>
      <c r="AD84" s="25">
        <v>70187</v>
      </c>
      <c r="AE84" s="41">
        <f t="shared" si="11"/>
        <v>-1883</v>
      </c>
      <c r="AF84" s="15">
        <f t="shared" si="12"/>
        <v>224760</v>
      </c>
      <c r="AG84" s="3">
        <v>69179</v>
      </c>
    </row>
    <row r="85" spans="1:34" s="95" customFormat="1" x14ac:dyDescent="0.25">
      <c r="V85" s="113">
        <v>43968</v>
      </c>
      <c r="W85" s="25">
        <v>225435</v>
      </c>
      <c r="X85" s="41">
        <f t="shared" si="25"/>
        <v>675</v>
      </c>
      <c r="Y85" s="42">
        <f t="shared" si="24"/>
        <v>0.29942111916960545</v>
      </c>
      <c r="Z85" s="15">
        <v>31908</v>
      </c>
      <c r="AA85" s="41">
        <f t="shared" si="19"/>
        <v>145</v>
      </c>
      <c r="AB85" s="25">
        <v>125176</v>
      </c>
      <c r="AC85" s="41">
        <f t="shared" si="10"/>
        <v>2366</v>
      </c>
      <c r="AD85" s="25">
        <v>68351</v>
      </c>
      <c r="AE85" s="41">
        <f t="shared" si="11"/>
        <v>-1836</v>
      </c>
      <c r="AF85" s="15">
        <f t="shared" si="12"/>
        <v>225435</v>
      </c>
      <c r="AG85" s="3">
        <v>60101</v>
      </c>
    </row>
    <row r="86" spans="1:34" s="95" customFormat="1" x14ac:dyDescent="0.25">
      <c r="A86" s="37"/>
      <c r="B86"/>
      <c r="C86"/>
      <c r="D86"/>
      <c r="E86"/>
      <c r="F86" s="2"/>
      <c r="G86"/>
      <c r="H86"/>
      <c r="I86"/>
      <c r="J86"/>
      <c r="K86" s="96"/>
      <c r="V86" s="113">
        <v>43969</v>
      </c>
      <c r="W86" s="25">
        <v>225886</v>
      </c>
      <c r="X86" s="41">
        <f t="shared" si="25"/>
        <v>451</v>
      </c>
      <c r="Y86" s="42">
        <f t="shared" si="24"/>
        <v>0.19965823468475249</v>
      </c>
      <c r="Z86" s="15">
        <v>32007</v>
      </c>
      <c r="AA86" s="41">
        <f t="shared" si="19"/>
        <v>99</v>
      </c>
      <c r="AB86" s="25">
        <v>127326</v>
      </c>
      <c r="AC86" s="41">
        <f t="shared" si="10"/>
        <v>2150</v>
      </c>
      <c r="AD86" s="25">
        <v>66553</v>
      </c>
      <c r="AE86" s="41">
        <f t="shared" si="11"/>
        <v>-1798</v>
      </c>
      <c r="AF86" s="15">
        <f t="shared" si="12"/>
        <v>225886</v>
      </c>
      <c r="AG86" s="3">
        <v>36406</v>
      </c>
    </row>
    <row r="87" spans="1:34" s="95" customFormat="1" x14ac:dyDescent="0.25">
      <c r="A87" s="1"/>
      <c r="B87"/>
      <c r="C87"/>
      <c r="D87"/>
      <c r="E87"/>
      <c r="F87" s="2"/>
      <c r="G87"/>
      <c r="H87"/>
      <c r="I87"/>
      <c r="J87"/>
      <c r="V87" s="113">
        <v>43970</v>
      </c>
      <c r="W87" s="25">
        <v>226699</v>
      </c>
      <c r="X87" s="41">
        <f t="shared" si="25"/>
        <v>813</v>
      </c>
      <c r="Y87" s="42">
        <f t="shared" si="24"/>
        <v>0.35862531374201034</v>
      </c>
      <c r="Z87" s="15">
        <v>32169</v>
      </c>
      <c r="AA87" s="41">
        <f t="shared" si="19"/>
        <v>162</v>
      </c>
      <c r="AB87" s="25">
        <v>129401</v>
      </c>
      <c r="AC87" s="41">
        <f t="shared" si="10"/>
        <v>2075</v>
      </c>
      <c r="AD87" s="25">
        <v>65129</v>
      </c>
      <c r="AE87" s="41">
        <f t="shared" si="11"/>
        <v>-1424</v>
      </c>
      <c r="AF87" s="15">
        <f t="shared" si="12"/>
        <v>226699</v>
      </c>
      <c r="AG87" s="3">
        <v>63158</v>
      </c>
    </row>
    <row r="88" spans="1:34" s="95" customFormat="1" x14ac:dyDescent="0.25">
      <c r="A88" s="12"/>
      <c r="B88" s="121"/>
      <c r="C88" s="121"/>
      <c r="D88" s="121"/>
      <c r="E88" s="12"/>
      <c r="F88" s="12"/>
      <c r="G88"/>
      <c r="H88"/>
      <c r="I88"/>
      <c r="J88" s="35"/>
      <c r="V88" s="113">
        <v>43971</v>
      </c>
      <c r="W88" s="25">
        <v>227364</v>
      </c>
      <c r="X88" s="41">
        <f t="shared" si="25"/>
        <v>665</v>
      </c>
      <c r="Y88" s="42">
        <f t="shared" si="24"/>
        <v>0.29248253901233262</v>
      </c>
      <c r="Z88" s="15">
        <v>32330</v>
      </c>
      <c r="AA88" s="41">
        <f t="shared" si="19"/>
        <v>161</v>
      </c>
      <c r="AB88" s="25">
        <v>132282</v>
      </c>
      <c r="AC88" s="41">
        <f t="shared" si="10"/>
        <v>2881</v>
      </c>
      <c r="AD88" s="25">
        <v>62752</v>
      </c>
      <c r="AE88" s="41">
        <f t="shared" si="11"/>
        <v>-2377</v>
      </c>
      <c r="AF88" s="15">
        <f t="shared" si="12"/>
        <v>227364</v>
      </c>
      <c r="AG88" s="3">
        <v>67195</v>
      </c>
    </row>
    <row r="89" spans="1:34" s="100" customFormat="1" x14ac:dyDescent="0.25">
      <c r="V89" s="113">
        <v>43972</v>
      </c>
      <c r="W89" s="25">
        <v>228006</v>
      </c>
      <c r="X89" s="41">
        <f t="shared" si="25"/>
        <v>642</v>
      </c>
      <c r="Y89" s="42">
        <f t="shared" si="24"/>
        <v>0.28157153759111603</v>
      </c>
      <c r="Z89" s="15">
        <v>32486</v>
      </c>
      <c r="AA89" s="41">
        <f t="shared" si="19"/>
        <v>156</v>
      </c>
      <c r="AB89" s="25">
        <v>134560</v>
      </c>
      <c r="AC89" s="41">
        <f t="shared" si="10"/>
        <v>2278</v>
      </c>
      <c r="AD89" s="25">
        <v>60960</v>
      </c>
      <c r="AE89" s="41">
        <f t="shared" si="11"/>
        <v>-1792</v>
      </c>
      <c r="AF89" s="15">
        <f t="shared" si="12"/>
        <v>228006</v>
      </c>
      <c r="AG89" s="3">
        <v>71679</v>
      </c>
    </row>
    <row r="90" spans="1:34" s="100" customFormat="1" x14ac:dyDescent="0.25">
      <c r="V90" s="113">
        <v>43973</v>
      </c>
      <c r="W90" s="25">
        <v>228658</v>
      </c>
      <c r="X90" s="41">
        <f t="shared" si="25"/>
        <v>652</v>
      </c>
      <c r="Y90" s="42">
        <f t="shared" si="24"/>
        <v>0.28514200246656579</v>
      </c>
      <c r="Z90" s="15">
        <v>32616</v>
      </c>
      <c r="AA90" s="41">
        <f t="shared" si="19"/>
        <v>130</v>
      </c>
      <c r="AB90" s="25">
        <v>136720</v>
      </c>
      <c r="AC90" s="41">
        <f t="shared" si="10"/>
        <v>2160</v>
      </c>
      <c r="AD90" s="25">
        <v>59322</v>
      </c>
      <c r="AE90" s="41">
        <f t="shared" si="11"/>
        <v>-1638</v>
      </c>
      <c r="AF90" s="15">
        <f t="shared" si="12"/>
        <v>228658</v>
      </c>
      <c r="AG90" s="3">
        <v>75380</v>
      </c>
    </row>
    <row r="91" spans="1:34" s="100" customFormat="1" x14ac:dyDescent="0.25">
      <c r="A91" s="10"/>
      <c r="B91" s="25"/>
      <c r="C91" s="15"/>
      <c r="D91" s="19"/>
      <c r="E91" s="15"/>
      <c r="F91" s="15"/>
      <c r="G91" s="15"/>
      <c r="H91" s="43"/>
      <c r="I91" s="93"/>
      <c r="J91" s="95"/>
      <c r="K91" s="97"/>
      <c r="V91" s="113">
        <v>43974</v>
      </c>
      <c r="W91" s="25">
        <v>229327</v>
      </c>
      <c r="X91" s="41">
        <f t="shared" si="25"/>
        <v>669</v>
      </c>
      <c r="Y91" s="42">
        <f t="shared" si="24"/>
        <v>0.29172317258761504</v>
      </c>
      <c r="Z91" s="15">
        <v>32735</v>
      </c>
      <c r="AA91" s="41">
        <f t="shared" si="19"/>
        <v>119</v>
      </c>
      <c r="AB91" s="25">
        <v>138840</v>
      </c>
      <c r="AC91" s="41">
        <f t="shared" si="10"/>
        <v>2120</v>
      </c>
      <c r="AD91" s="25">
        <v>57752</v>
      </c>
      <c r="AE91" s="41">
        <f t="shared" si="11"/>
        <v>-1570</v>
      </c>
      <c r="AF91" s="15">
        <f t="shared" si="12"/>
        <v>229327</v>
      </c>
      <c r="AG91" s="3">
        <v>72410</v>
      </c>
    </row>
    <row r="92" spans="1:34" s="103" customFormat="1" x14ac:dyDescent="0.25">
      <c r="A92" s="10"/>
      <c r="B92" s="25"/>
      <c r="C92" s="15"/>
      <c r="D92" s="19"/>
      <c r="E92" s="15"/>
      <c r="F92" s="15"/>
      <c r="G92" s="15"/>
      <c r="H92" s="43"/>
      <c r="I92" s="93"/>
      <c r="J92" s="100"/>
      <c r="K92" s="98"/>
      <c r="V92" s="113">
        <v>43975</v>
      </c>
      <c r="W92" s="25">
        <v>229858</v>
      </c>
      <c r="X92" s="41">
        <f t="shared" si="25"/>
        <v>531</v>
      </c>
      <c r="Y92" s="42">
        <f t="shared" si="24"/>
        <v>0.23101219013477886</v>
      </c>
      <c r="Z92" s="15">
        <v>32785</v>
      </c>
      <c r="AA92" s="41">
        <f t="shared" si="19"/>
        <v>50</v>
      </c>
      <c r="AB92" s="25">
        <v>140479</v>
      </c>
      <c r="AC92" s="41">
        <f t="shared" si="10"/>
        <v>1639</v>
      </c>
      <c r="AD92" s="25">
        <v>56594</v>
      </c>
      <c r="AE92" s="41">
        <f t="shared" si="11"/>
        <v>-1158</v>
      </c>
      <c r="AF92" s="15">
        <f t="shared" si="12"/>
        <v>229858</v>
      </c>
      <c r="AG92" s="3">
        <v>55824</v>
      </c>
    </row>
    <row r="93" spans="1:34" s="103" customFormat="1" x14ac:dyDescent="0.25">
      <c r="A93" s="10"/>
      <c r="B93" s="25"/>
      <c r="C93" s="15"/>
      <c r="D93" s="19"/>
      <c r="E93" s="15"/>
      <c r="F93" s="15"/>
      <c r="G93" s="15"/>
      <c r="H93" s="43"/>
      <c r="I93" s="95"/>
      <c r="J93" s="95"/>
      <c r="K93" s="100"/>
      <c r="V93" s="113">
        <v>43976</v>
      </c>
      <c r="W93" s="25">
        <v>230158</v>
      </c>
      <c r="X93" s="41">
        <f t="shared" si="25"/>
        <v>300</v>
      </c>
      <c r="Y93" s="42">
        <f t="shared" si="24"/>
        <v>0.13034524109524762</v>
      </c>
      <c r="Z93" s="15">
        <v>32877</v>
      </c>
      <c r="AA93" s="41">
        <f t="shared" si="19"/>
        <v>92</v>
      </c>
      <c r="AB93" s="25">
        <v>141981</v>
      </c>
      <c r="AC93" s="41">
        <f t="shared" si="10"/>
        <v>1502</v>
      </c>
      <c r="AD93" s="25">
        <v>55300</v>
      </c>
      <c r="AE93" s="41">
        <f t="shared" si="11"/>
        <v>-1294</v>
      </c>
      <c r="AF93" s="15">
        <f t="shared" si="12"/>
        <v>230158</v>
      </c>
      <c r="AG93" s="3">
        <v>35012</v>
      </c>
    </row>
    <row r="94" spans="1:34" s="100" customFormat="1" x14ac:dyDescent="0.25">
      <c r="A94" s="10"/>
      <c r="B94" s="25"/>
      <c r="C94" s="15"/>
      <c r="D94" s="19"/>
      <c r="E94" s="15"/>
      <c r="F94" s="15"/>
      <c r="G94" s="15"/>
      <c r="H94" s="43"/>
      <c r="I94" s="95"/>
      <c r="J94" s="95"/>
      <c r="K94" s="101"/>
      <c r="V94" s="113">
        <v>43977</v>
      </c>
      <c r="W94" s="25">
        <v>230555</v>
      </c>
      <c r="X94" s="41">
        <f t="shared" si="25"/>
        <v>397</v>
      </c>
      <c r="Y94" s="42">
        <f t="shared" si="24"/>
        <v>0.17219318600767713</v>
      </c>
      <c r="Z94" s="15">
        <v>32955</v>
      </c>
      <c r="AA94" s="41">
        <f t="shared" si="19"/>
        <v>78</v>
      </c>
      <c r="AB94" s="25">
        <v>144658</v>
      </c>
      <c r="AC94" s="41">
        <f t="shared" si="10"/>
        <v>2677</v>
      </c>
      <c r="AD94" s="25">
        <v>52942</v>
      </c>
      <c r="AE94" s="41">
        <f t="shared" si="11"/>
        <v>-2358</v>
      </c>
      <c r="AF94" s="15">
        <f t="shared" si="12"/>
        <v>230555</v>
      </c>
      <c r="AG94" s="3">
        <v>57674</v>
      </c>
    </row>
    <row r="95" spans="1:34" s="87" customFormat="1" x14ac:dyDescent="0.25">
      <c r="A95" s="10"/>
      <c r="B95" s="25"/>
      <c r="C95" s="15"/>
      <c r="D95" s="19"/>
      <c r="E95" s="15"/>
      <c r="F95" s="15"/>
      <c r="G95" s="15"/>
      <c r="H95" s="43"/>
      <c r="I95" s="95"/>
      <c r="J95" s="38"/>
      <c r="K95" s="102"/>
      <c r="V95" s="113">
        <v>43978</v>
      </c>
      <c r="W95" s="25">
        <v>231139</v>
      </c>
      <c r="X95" s="41">
        <f t="shared" si="25"/>
        <v>584</v>
      </c>
      <c r="Y95" s="42">
        <f t="shared" si="24"/>
        <v>0.25266181821328293</v>
      </c>
      <c r="Z95" s="15">
        <v>33072</v>
      </c>
      <c r="AA95" s="41">
        <f t="shared" si="19"/>
        <v>117</v>
      </c>
      <c r="AB95" s="25">
        <v>147101</v>
      </c>
      <c r="AC95" s="41">
        <f t="shared" si="10"/>
        <v>2443</v>
      </c>
      <c r="AD95" s="25">
        <v>50966</v>
      </c>
      <c r="AE95" s="41">
        <f t="shared" si="11"/>
        <v>-1976</v>
      </c>
      <c r="AF95" s="15">
        <f t="shared" si="12"/>
        <v>231139</v>
      </c>
      <c r="AG95" s="3">
        <v>67324</v>
      </c>
    </row>
    <row r="96" spans="1:34" s="107" customFormat="1" x14ac:dyDescent="0.25">
      <c r="A96" s="10"/>
      <c r="B96" s="25"/>
      <c r="C96" s="15"/>
      <c r="D96" s="19"/>
      <c r="E96" s="15"/>
      <c r="F96" s="15"/>
      <c r="G96" s="15"/>
      <c r="H96" s="43"/>
      <c r="I96" s="95"/>
      <c r="J96" s="38"/>
      <c r="K96" s="103"/>
      <c r="V96" s="113">
        <v>43979</v>
      </c>
      <c r="W96" s="25">
        <v>231732</v>
      </c>
      <c r="X96" s="41">
        <f>W96-W95</f>
        <v>593</v>
      </c>
      <c r="Y96" s="42">
        <f t="shared" ref="Y96" si="26">X96*100/W96</f>
        <v>0.25589905580584466</v>
      </c>
      <c r="Z96" s="15">
        <v>33142</v>
      </c>
      <c r="AA96" s="41">
        <f t="shared" ref="AA96:AA104" si="27">Z96-Z95</f>
        <v>70</v>
      </c>
      <c r="AB96" s="25">
        <v>150604</v>
      </c>
      <c r="AC96" s="41">
        <f t="shared" ref="AC96:AC104" si="28">AB96-AB95</f>
        <v>3503</v>
      </c>
      <c r="AD96" s="25">
        <v>47986</v>
      </c>
      <c r="AE96" s="41">
        <f t="shared" ref="AE96:AE104" si="29">AD96-AD95</f>
        <v>-2980</v>
      </c>
      <c r="AF96" s="15">
        <f t="shared" ref="AF96:AF104" si="30">Z96+AB96+AD96</f>
        <v>231732</v>
      </c>
      <c r="AG96" s="3">
        <v>75893</v>
      </c>
      <c r="AH96" s="60"/>
    </row>
    <row r="97" spans="1:34" s="107" customFormat="1" x14ac:dyDescent="0.25">
      <c r="A97" s="10"/>
      <c r="B97" s="25"/>
      <c r="C97" s="15"/>
      <c r="D97" s="19"/>
      <c r="E97" s="15"/>
      <c r="F97" s="15"/>
      <c r="G97" s="15"/>
      <c r="H97" s="43"/>
      <c r="I97" s="100"/>
      <c r="J97" s="100"/>
      <c r="K97" s="104"/>
      <c r="V97" s="113">
        <v>43980</v>
      </c>
      <c r="W97" s="25">
        <v>232248</v>
      </c>
      <c r="X97" s="41">
        <f>W97-W96</f>
        <v>516</v>
      </c>
      <c r="Y97" s="42">
        <f t="shared" ref="Y97:Y99" si="31">X97*100/W97</f>
        <v>0.2221762943060866</v>
      </c>
      <c r="Z97" s="15">
        <v>33229</v>
      </c>
      <c r="AA97" s="41">
        <f t="shared" si="27"/>
        <v>87</v>
      </c>
      <c r="AB97" s="25">
        <v>152844</v>
      </c>
      <c r="AC97" s="41">
        <f t="shared" si="28"/>
        <v>2240</v>
      </c>
      <c r="AD97" s="25">
        <v>46175</v>
      </c>
      <c r="AE97" s="41">
        <f t="shared" si="29"/>
        <v>-1811</v>
      </c>
      <c r="AF97" s="15">
        <f t="shared" si="30"/>
        <v>232248</v>
      </c>
      <c r="AG97" s="3">
        <v>72135</v>
      </c>
    </row>
    <row r="98" spans="1:34" s="107" customFormat="1" x14ac:dyDescent="0.25">
      <c r="A98" s="10"/>
      <c r="B98" s="25"/>
      <c r="C98" s="15"/>
      <c r="D98" s="19"/>
      <c r="E98" s="15"/>
      <c r="F98" s="15"/>
      <c r="G98" s="15"/>
      <c r="H98" s="43"/>
      <c r="I98" s="100"/>
      <c r="J98" s="38"/>
      <c r="K98" s="105"/>
      <c r="V98" s="113">
        <v>43981</v>
      </c>
      <c r="W98" s="25">
        <v>232664</v>
      </c>
      <c r="X98" s="41">
        <f t="shared" ref="X98:X99" si="32">W98-W97</f>
        <v>416</v>
      </c>
      <c r="Y98" s="42">
        <f t="shared" si="31"/>
        <v>0.17879861087233093</v>
      </c>
      <c r="Z98" s="15">
        <v>33340</v>
      </c>
      <c r="AA98" s="41">
        <f t="shared" si="27"/>
        <v>111</v>
      </c>
      <c r="AB98" s="25">
        <v>155633</v>
      </c>
      <c r="AC98" s="41">
        <f t="shared" si="28"/>
        <v>2789</v>
      </c>
      <c r="AD98" s="25">
        <v>43691</v>
      </c>
      <c r="AE98" s="41">
        <f t="shared" si="29"/>
        <v>-2484</v>
      </c>
      <c r="AF98" s="15">
        <f t="shared" si="30"/>
        <v>232664</v>
      </c>
      <c r="AG98" s="3">
        <v>69342</v>
      </c>
    </row>
    <row r="99" spans="1:34" s="107" customFormat="1" x14ac:dyDescent="0.25">
      <c r="A99" s="10"/>
      <c r="B99" s="25"/>
      <c r="C99" s="15"/>
      <c r="D99" s="19"/>
      <c r="E99" s="15"/>
      <c r="F99" s="15"/>
      <c r="G99" s="15"/>
      <c r="H99" s="43"/>
      <c r="I99" s="100"/>
      <c r="J99" s="38"/>
      <c r="K99" s="106"/>
      <c r="V99" s="113">
        <v>43982</v>
      </c>
      <c r="W99" s="25">
        <v>232997</v>
      </c>
      <c r="X99" s="41">
        <f t="shared" si="32"/>
        <v>333</v>
      </c>
      <c r="Y99" s="42">
        <f t="shared" si="31"/>
        <v>0.14292029511109586</v>
      </c>
      <c r="Z99" s="15">
        <v>33415</v>
      </c>
      <c r="AA99" s="41">
        <f t="shared" si="27"/>
        <v>75</v>
      </c>
      <c r="AB99" s="25">
        <v>157507</v>
      </c>
      <c r="AC99" s="41">
        <f t="shared" si="28"/>
        <v>1874</v>
      </c>
      <c r="AD99" s="25">
        <v>42075</v>
      </c>
      <c r="AE99" s="41">
        <f t="shared" si="29"/>
        <v>-1616</v>
      </c>
      <c r="AF99" s="15">
        <f t="shared" si="30"/>
        <v>232997</v>
      </c>
      <c r="AG99" s="3">
        <v>54118</v>
      </c>
    </row>
    <row r="100" spans="1:34" s="107" customFormat="1" x14ac:dyDescent="0.25">
      <c r="A100" s="10"/>
      <c r="B100" s="25"/>
      <c r="C100" s="15"/>
      <c r="D100" s="19"/>
      <c r="E100" s="15"/>
      <c r="F100" s="15"/>
      <c r="G100" s="15"/>
      <c r="H100" s="43"/>
      <c r="I100" s="103"/>
      <c r="J100" s="38"/>
      <c r="V100" s="113">
        <v>43983</v>
      </c>
      <c r="W100" s="25">
        <v>233197</v>
      </c>
      <c r="X100" s="41">
        <f t="shared" ref="X100:X104" si="33">W100-W99</f>
        <v>200</v>
      </c>
      <c r="Y100" s="42">
        <f t="shared" ref="Y100:Y104" si="34">X100*100/W100</f>
        <v>8.5764396626028638E-2</v>
      </c>
      <c r="Z100" s="15">
        <v>33475</v>
      </c>
      <c r="AA100" s="41">
        <f t="shared" si="27"/>
        <v>60</v>
      </c>
      <c r="AB100" s="25">
        <v>158355</v>
      </c>
      <c r="AC100" s="41">
        <f t="shared" si="28"/>
        <v>848</v>
      </c>
      <c r="AD100" s="25">
        <v>41367</v>
      </c>
      <c r="AE100" s="41">
        <f t="shared" si="29"/>
        <v>-708</v>
      </c>
      <c r="AF100" s="15">
        <f t="shared" si="30"/>
        <v>233197</v>
      </c>
      <c r="AG100" s="3">
        <v>31394</v>
      </c>
    </row>
    <row r="101" spans="1:34" s="108" customFormat="1" x14ac:dyDescent="0.25">
      <c r="A101" s="10"/>
      <c r="B101" s="25"/>
      <c r="C101" s="15"/>
      <c r="D101" s="19"/>
      <c r="E101" s="15"/>
      <c r="F101" s="15"/>
      <c r="G101" s="15"/>
      <c r="H101" s="43"/>
      <c r="J101" s="38"/>
      <c r="V101" s="113">
        <v>43984</v>
      </c>
      <c r="W101" s="25">
        <v>233515</v>
      </c>
      <c r="X101" s="41">
        <f t="shared" si="33"/>
        <v>318</v>
      </c>
      <c r="Y101" s="42">
        <f t="shared" si="34"/>
        <v>0.13617968867096333</v>
      </c>
      <c r="Z101" s="15">
        <v>33530</v>
      </c>
      <c r="AA101" s="41">
        <f t="shared" si="27"/>
        <v>55</v>
      </c>
      <c r="AB101" s="25">
        <v>160092</v>
      </c>
      <c r="AC101" s="41">
        <f t="shared" si="28"/>
        <v>1737</v>
      </c>
      <c r="AD101" s="25">
        <v>39893</v>
      </c>
      <c r="AE101" s="41">
        <f t="shared" si="29"/>
        <v>-1474</v>
      </c>
      <c r="AF101" s="15">
        <f t="shared" si="30"/>
        <v>233515</v>
      </c>
      <c r="AG101" s="3">
        <v>52159</v>
      </c>
    </row>
    <row r="102" spans="1:34" s="108" customFormat="1" x14ac:dyDescent="0.25">
      <c r="A102" s="10"/>
      <c r="B102" s="25"/>
      <c r="C102" s="15"/>
      <c r="D102" s="19"/>
      <c r="E102" s="15"/>
      <c r="F102" s="15"/>
      <c r="G102" s="15"/>
      <c r="H102" s="43"/>
      <c r="J102" s="38"/>
      <c r="K102" s="115"/>
      <c r="V102" s="113">
        <v>43985</v>
      </c>
      <c r="W102" s="25">
        <v>233836</v>
      </c>
      <c r="X102" s="41">
        <f t="shared" si="33"/>
        <v>321</v>
      </c>
      <c r="Y102" s="42">
        <f t="shared" si="34"/>
        <v>0.13727569749739132</v>
      </c>
      <c r="Z102" s="15">
        <v>33601</v>
      </c>
      <c r="AA102" s="41">
        <f t="shared" si="27"/>
        <v>71</v>
      </c>
      <c r="AB102" s="25">
        <v>160938</v>
      </c>
      <c r="AC102" s="41">
        <f t="shared" si="28"/>
        <v>846</v>
      </c>
      <c r="AD102" s="25">
        <v>39297</v>
      </c>
      <c r="AE102" s="41">
        <f t="shared" si="29"/>
        <v>-596</v>
      </c>
      <c r="AF102" s="15">
        <f t="shared" si="30"/>
        <v>233836</v>
      </c>
      <c r="AG102" s="3">
        <v>37299</v>
      </c>
    </row>
    <row r="103" spans="1:34" s="107" customFormat="1" x14ac:dyDescent="0.25">
      <c r="A103" s="10"/>
      <c r="B103" s="25"/>
      <c r="C103" s="15"/>
      <c r="D103" s="19"/>
      <c r="E103" s="15"/>
      <c r="F103" s="15"/>
      <c r="J103" s="38"/>
      <c r="K103" s="117"/>
      <c r="V103" s="113">
        <v>43986</v>
      </c>
      <c r="W103" s="25">
        <v>234013</v>
      </c>
      <c r="X103" s="41">
        <f t="shared" si="33"/>
        <v>177</v>
      </c>
      <c r="Y103" s="42">
        <f t="shared" si="34"/>
        <v>7.5636823595270353E-2</v>
      </c>
      <c r="Z103" s="15">
        <v>33689</v>
      </c>
      <c r="AA103" s="41">
        <f t="shared" si="27"/>
        <v>88</v>
      </c>
      <c r="AB103" s="25">
        <v>161895</v>
      </c>
      <c r="AC103" s="41">
        <f t="shared" si="28"/>
        <v>957</v>
      </c>
      <c r="AD103" s="25">
        <v>38429</v>
      </c>
      <c r="AE103" s="41">
        <f t="shared" si="29"/>
        <v>-868</v>
      </c>
      <c r="AF103" s="15">
        <f t="shared" si="30"/>
        <v>234013</v>
      </c>
      <c r="AG103" s="3">
        <v>49953</v>
      </c>
    </row>
    <row r="104" spans="1:34" s="107" customFormat="1" x14ac:dyDescent="0.25">
      <c r="A104" s="10"/>
      <c r="B104" s="25"/>
      <c r="C104" s="15"/>
      <c r="D104" s="19"/>
      <c r="E104" s="15"/>
      <c r="F104" s="15"/>
      <c r="G104" s="15"/>
      <c r="H104" s="43"/>
      <c r="J104" s="38"/>
      <c r="K104" s="118"/>
      <c r="V104" s="113">
        <v>43987</v>
      </c>
      <c r="W104" s="25">
        <v>234531</v>
      </c>
      <c r="X104" s="41">
        <f t="shared" si="33"/>
        <v>518</v>
      </c>
      <c r="Y104" s="42">
        <f t="shared" si="34"/>
        <v>0.22086632470760795</v>
      </c>
      <c r="Z104" s="15">
        <v>33774</v>
      </c>
      <c r="AA104" s="41">
        <f t="shared" si="27"/>
        <v>85</v>
      </c>
      <c r="AB104" s="25">
        <v>163781</v>
      </c>
      <c r="AC104" s="41">
        <f t="shared" si="28"/>
        <v>1886</v>
      </c>
      <c r="AD104" s="25">
        <v>36976</v>
      </c>
      <c r="AE104" s="41">
        <f t="shared" si="29"/>
        <v>-1453</v>
      </c>
      <c r="AF104" s="15">
        <f t="shared" si="30"/>
        <v>234531</v>
      </c>
      <c r="AG104" s="3">
        <v>65028</v>
      </c>
      <c r="AH104" s="36"/>
    </row>
    <row r="105" spans="1:34" s="60" customFormat="1" x14ac:dyDescent="0.25">
      <c r="A105" s="10"/>
      <c r="B105" s="15"/>
      <c r="C105" s="15"/>
      <c r="D105" s="19"/>
      <c r="E105" s="15"/>
      <c r="F105" s="15"/>
      <c r="G105" s="15"/>
      <c r="H105" s="43"/>
      <c r="J105" s="100"/>
      <c r="K105" s="100"/>
      <c r="AH105"/>
    </row>
    <row r="106" spans="1:34" s="36" customFormat="1" x14ac:dyDescent="0.25">
      <c r="A106" s="10"/>
      <c r="B106" s="15"/>
      <c r="C106" s="15"/>
      <c r="D106" s="16"/>
      <c r="E106" s="15"/>
      <c r="F106" s="15"/>
      <c r="H106" s="15"/>
      <c r="I106" s="17"/>
      <c r="J106" s="103"/>
      <c r="K106" s="103"/>
      <c r="AH106"/>
    </row>
    <row r="107" spans="1:34" x14ac:dyDescent="0.25">
      <c r="A107" s="1"/>
      <c r="B107" s="128"/>
      <c r="C107" s="128"/>
      <c r="D107" s="128"/>
      <c r="E107" s="128"/>
      <c r="F107" s="128"/>
      <c r="G107" s="128"/>
      <c r="H107" s="128"/>
      <c r="I107" s="128"/>
      <c r="J107" s="38"/>
      <c r="K107" s="103"/>
      <c r="L107" s="103"/>
    </row>
    <row r="108" spans="1:34" x14ac:dyDescent="0.25">
      <c r="A108" s="1"/>
      <c r="K108" s="100"/>
      <c r="L108" s="100"/>
    </row>
    <row r="109" spans="1:34" x14ac:dyDescent="0.25">
      <c r="A109" s="1"/>
      <c r="K109" s="87"/>
      <c r="L109" s="87"/>
    </row>
    <row r="110" spans="1:34" x14ac:dyDescent="0.25">
      <c r="A110" s="1"/>
      <c r="B110" s="3"/>
      <c r="C110" s="3"/>
      <c r="D110" s="4"/>
      <c r="E110" s="3"/>
      <c r="I110" s="134"/>
      <c r="J110" s="134"/>
    </row>
    <row r="111" spans="1:34" x14ac:dyDescent="0.25">
      <c r="A111" s="1"/>
      <c r="B111" s="3"/>
      <c r="C111" s="3"/>
      <c r="D111" s="64"/>
      <c r="E111" s="3"/>
    </row>
    <row r="112" spans="1:34" ht="22.5" customHeight="1" x14ac:dyDescent="0.25">
      <c r="A112" s="1"/>
      <c r="B112" s="3"/>
      <c r="C112" s="3"/>
      <c r="E112" s="3"/>
    </row>
    <row r="113" spans="1:27" s="57" customFormat="1" ht="18.75" customHeight="1" x14ac:dyDescent="0.25">
      <c r="A113" s="1"/>
      <c r="B113" s="3"/>
      <c r="C113" s="3"/>
      <c r="D113" s="4"/>
      <c r="E113" s="3"/>
    </row>
    <row r="114" spans="1:27" s="58" customFormat="1" ht="18.75" customHeight="1" x14ac:dyDescent="0.25">
      <c r="A114" s="1"/>
      <c r="B114" s="3"/>
      <c r="C114" s="3"/>
      <c r="D114" s="4"/>
      <c r="E114" s="3"/>
    </row>
    <row r="115" spans="1:27" s="58" customFormat="1" ht="18.75" customHeight="1" x14ac:dyDescent="0.25">
      <c r="A115" s="1"/>
      <c r="B115" s="3"/>
      <c r="C115" s="3"/>
      <c r="D115" s="4"/>
      <c r="E115" s="3"/>
    </row>
    <row r="116" spans="1:27" s="57" customFormat="1" ht="18.75" customHeight="1" x14ac:dyDescent="0.25">
      <c r="A116" s="1"/>
      <c r="B116" s="3"/>
      <c r="C116" s="3"/>
      <c r="D116" s="4"/>
      <c r="E116" s="3"/>
    </row>
    <row r="117" spans="1:27" ht="21.75" customHeight="1" x14ac:dyDescent="0.25">
      <c r="A117" s="1"/>
      <c r="B117" s="3"/>
      <c r="C117" s="3"/>
      <c r="D117" s="4"/>
      <c r="E117" s="3"/>
      <c r="J117" s="35"/>
    </row>
    <row r="118" spans="1:27" x14ac:dyDescent="0.25">
      <c r="A118" s="1"/>
      <c r="B118" s="3"/>
      <c r="C118" s="3"/>
      <c r="D118" s="4"/>
      <c r="E118" s="3"/>
    </row>
    <row r="119" spans="1:27" x14ac:dyDescent="0.25">
      <c r="A119" s="1"/>
      <c r="B119" s="3"/>
      <c r="C119" s="3"/>
      <c r="D119" s="4"/>
      <c r="E119" s="3"/>
    </row>
    <row r="120" spans="1:27" x14ac:dyDescent="0.25">
      <c r="A120" s="1"/>
      <c r="B120" s="3"/>
      <c r="C120" s="3"/>
      <c r="D120" s="4"/>
      <c r="E120" s="3"/>
    </row>
    <row r="121" spans="1:27" x14ac:dyDescent="0.25">
      <c r="A121" s="1"/>
      <c r="B121" s="3"/>
      <c r="E121" s="3"/>
      <c r="V121" s="108">
        <f>6711318-6563099</f>
        <v>148219</v>
      </c>
    </row>
    <row r="122" spans="1:27" x14ac:dyDescent="0.25">
      <c r="A122" s="1"/>
      <c r="B122" s="3"/>
      <c r="C122" s="5"/>
      <c r="D122" s="5"/>
      <c r="E122" s="3"/>
      <c r="V122" s="12">
        <f>6563099-6445457</f>
        <v>117642</v>
      </c>
    </row>
    <row r="123" spans="1:27" x14ac:dyDescent="0.25">
      <c r="A123" s="1"/>
      <c r="B123" s="3"/>
      <c r="C123" s="5"/>
      <c r="D123" s="5"/>
      <c r="E123" s="3"/>
      <c r="V123" s="108">
        <f>6445457-6339005</f>
        <v>106452</v>
      </c>
    </row>
    <row r="124" spans="1:27" s="5" customFormat="1" x14ac:dyDescent="0.25">
      <c r="A124" s="1"/>
      <c r="B124" s="3"/>
      <c r="E124" s="3"/>
      <c r="U124" s="108" t="s">
        <v>21</v>
      </c>
      <c r="V124" s="108">
        <f>6339005-6273402</f>
        <v>65603</v>
      </c>
    </row>
    <row r="125" spans="1:27" s="5" customFormat="1" x14ac:dyDescent="0.25">
      <c r="A125" s="1"/>
      <c r="B125" s="15"/>
      <c r="C125" s="7"/>
      <c r="D125" s="7"/>
      <c r="E125" s="15"/>
      <c r="U125" s="107" t="s">
        <v>21</v>
      </c>
      <c r="V125">
        <f>6273402-6130158</f>
        <v>143244</v>
      </c>
    </row>
    <row r="126" spans="1:27" s="5" customFormat="1" x14ac:dyDescent="0.25">
      <c r="A126" s="14"/>
      <c r="B126" s="15"/>
      <c r="C126" s="18"/>
      <c r="D126" s="18"/>
      <c r="E126" s="15"/>
      <c r="U126" s="106" t="s">
        <v>21</v>
      </c>
      <c r="V126" s="5">
        <f>6130158-6014117</f>
        <v>116041</v>
      </c>
    </row>
    <row r="127" spans="1:27" s="7" customFormat="1" x14ac:dyDescent="0.25">
      <c r="A127" s="14"/>
      <c r="B127" s="15"/>
      <c r="C127" s="15"/>
      <c r="D127" s="16"/>
      <c r="E127" s="15"/>
      <c r="U127" s="105" t="s">
        <v>21</v>
      </c>
      <c r="V127">
        <f>6014117-5931963</f>
        <v>82154</v>
      </c>
      <c r="Z127" s="98"/>
      <c r="AA127"/>
    </row>
    <row r="128" spans="1:27" s="7" customFormat="1" x14ac:dyDescent="0.25">
      <c r="A128" s="14"/>
      <c r="B128" s="15"/>
      <c r="C128" s="11"/>
      <c r="D128" s="19"/>
      <c r="E128" s="15"/>
      <c r="U128" s="104" t="s">
        <v>21</v>
      </c>
      <c r="V128">
        <f>5931963-5767094</f>
        <v>164869</v>
      </c>
      <c r="Z128" s="97"/>
      <c r="AA128"/>
    </row>
    <row r="129" spans="1:27" s="7" customFormat="1" x14ac:dyDescent="0.25">
      <c r="A129" s="14"/>
      <c r="B129" s="15"/>
      <c r="C129" s="15"/>
      <c r="D129" s="16"/>
      <c r="E129" s="15"/>
      <c r="U129" s="103" t="s">
        <v>21</v>
      </c>
      <c r="V129">
        <f>5765094-5710393</f>
        <v>54701</v>
      </c>
      <c r="Z129" s="97"/>
      <c r="AA129"/>
    </row>
    <row r="130" spans="1:27" s="13" customFormat="1" x14ac:dyDescent="0.25">
      <c r="A130" s="14"/>
      <c r="B130" s="15"/>
      <c r="C130"/>
      <c r="D130"/>
      <c r="E130" s="15"/>
      <c r="U130" s="102" t="s">
        <v>21</v>
      </c>
      <c r="V130" s="5">
        <f>5710393-5543439</f>
        <v>166954</v>
      </c>
      <c r="Z130"/>
      <c r="AA130"/>
    </row>
    <row r="131" spans="1:27" s="13" customFormat="1" x14ac:dyDescent="0.25">
      <c r="A131" s="14"/>
      <c r="B131" s="15"/>
      <c r="C131" s="11"/>
      <c r="D131" s="19"/>
      <c r="E131" s="15"/>
      <c r="U131" s="101" t="s">
        <v>21</v>
      </c>
      <c r="V131" s="5">
        <f>5543439-5453784</f>
        <v>89655</v>
      </c>
      <c r="Z131"/>
      <c r="AA131"/>
    </row>
    <row r="132" spans="1:27" x14ac:dyDescent="0.25">
      <c r="A132" s="14"/>
      <c r="B132" s="15"/>
      <c r="C132" s="11"/>
      <c r="D132" s="19"/>
      <c r="E132" s="15"/>
      <c r="U132" s="100" t="s">
        <v>21</v>
      </c>
      <c r="V132" s="5">
        <f>5453784-5354539</f>
        <v>99245</v>
      </c>
    </row>
    <row r="133" spans="1:27" s="13" customFormat="1" ht="14.25" customHeight="1" x14ac:dyDescent="0.25">
      <c r="A133" s="14"/>
      <c r="B133" s="15"/>
      <c r="C133" s="11"/>
      <c r="D133" s="19"/>
      <c r="E133" s="15"/>
      <c r="V133" s="111"/>
      <c r="Z133"/>
      <c r="AA133" s="5"/>
    </row>
    <row r="134" spans="1:27" s="32" customFormat="1" ht="14.25" customHeight="1" x14ac:dyDescent="0.25">
      <c r="A134" s="14"/>
      <c r="B134" s="15"/>
      <c r="C134" s="11"/>
      <c r="D134" s="19"/>
      <c r="E134" s="15"/>
      <c r="V134" s="111"/>
      <c r="Z134" s="97"/>
      <c r="AA134" s="93"/>
    </row>
    <row r="135" spans="1:27" s="33" customFormat="1" ht="14.25" customHeight="1" x14ac:dyDescent="0.25">
      <c r="A135" s="14"/>
      <c r="B135" s="15"/>
      <c r="C135" s="11"/>
      <c r="D135" s="19"/>
      <c r="E135" s="15"/>
      <c r="V135" s="111"/>
      <c r="Z135" s="97"/>
      <c r="AA135" s="93"/>
    </row>
    <row r="136" spans="1:27" s="36" customFormat="1" ht="14.25" customHeight="1" x14ac:dyDescent="0.25">
      <c r="A136" s="14"/>
      <c r="B136" s="15"/>
      <c r="C136" s="11"/>
      <c r="D136" s="19"/>
      <c r="E136" s="15"/>
      <c r="V136" s="111"/>
    </row>
    <row r="137" spans="1:27" s="36" customFormat="1" ht="14.25" customHeight="1" x14ac:dyDescent="0.25">
      <c r="A137" s="14"/>
      <c r="B137" s="15"/>
      <c r="C137"/>
      <c r="D137"/>
      <c r="E137" s="15"/>
      <c r="V137" s="111"/>
    </row>
    <row r="138" spans="1:27" s="39" customFormat="1" ht="14.25" customHeight="1" x14ac:dyDescent="0.25">
      <c r="A138"/>
      <c r="B138"/>
      <c r="C138"/>
      <c r="D138"/>
      <c r="E138"/>
      <c r="F138" s="67"/>
      <c r="G138" s="67"/>
      <c r="H138" s="67"/>
      <c r="V138" s="111"/>
    </row>
    <row r="139" spans="1:27" s="46" customFormat="1" ht="14.25" customHeight="1" x14ac:dyDescent="0.25">
      <c r="A139" s="5"/>
      <c r="B139"/>
      <c r="C139"/>
      <c r="D139"/>
      <c r="E139"/>
      <c r="F139" s="67"/>
      <c r="G139" s="67"/>
      <c r="H139" s="67"/>
      <c r="V139" s="111"/>
    </row>
    <row r="140" spans="1:27" s="46" customFormat="1" ht="14.25" customHeight="1" x14ac:dyDescent="0.25">
      <c r="A140" s="14"/>
      <c r="B140" s="15"/>
      <c r="C140" s="15"/>
      <c r="D140" s="15"/>
      <c r="E140" s="15"/>
      <c r="F140" s="15"/>
      <c r="G140" s="3"/>
      <c r="H140" s="6"/>
      <c r="V140" s="111"/>
      <c r="Z140"/>
      <c r="AA140"/>
    </row>
    <row r="141" spans="1:27" s="47" customFormat="1" ht="14.25" customHeight="1" x14ac:dyDescent="0.25">
      <c r="A141" s="14"/>
      <c r="B141" s="15"/>
      <c r="C141" s="15"/>
      <c r="D141" s="15"/>
      <c r="E141" s="15"/>
      <c r="F141" s="15"/>
      <c r="G141" s="3"/>
      <c r="H141" s="6"/>
      <c r="V141" s="111"/>
    </row>
    <row r="142" spans="1:27" s="49" customFormat="1" ht="14.25" customHeight="1" x14ac:dyDescent="0.25">
      <c r="A142" s="14"/>
      <c r="B142" s="15"/>
      <c r="C142" s="15"/>
      <c r="D142" s="15"/>
      <c r="E142" s="15"/>
      <c r="F142" s="15"/>
      <c r="G142" s="3"/>
      <c r="H142" s="6"/>
      <c r="V142" s="111"/>
    </row>
    <row r="143" spans="1:27" s="50" customFormat="1" ht="14.25" customHeight="1" x14ac:dyDescent="0.25">
      <c r="A143" s="14"/>
      <c r="B143" s="15"/>
      <c r="C143" s="15"/>
      <c r="D143" s="15"/>
      <c r="E143" s="15"/>
      <c r="F143" s="15"/>
      <c r="G143" s="3"/>
      <c r="H143" s="6"/>
      <c r="V143" s="111"/>
    </row>
    <row r="144" spans="1:27" s="51" customFormat="1" ht="14.25" customHeight="1" x14ac:dyDescent="0.25">
      <c r="A144" s="14"/>
      <c r="B144" s="15"/>
      <c r="C144" s="15"/>
      <c r="D144" s="15"/>
      <c r="E144" s="15"/>
      <c r="F144" s="15"/>
      <c r="G144" s="3"/>
      <c r="H144" s="6"/>
      <c r="V144" s="111"/>
    </row>
    <row r="145" spans="1:34" s="51" customFormat="1" ht="14.25" customHeight="1" x14ac:dyDescent="0.25">
      <c r="A145" s="14"/>
      <c r="B145" s="15"/>
      <c r="C145" s="15"/>
      <c r="D145" s="15"/>
      <c r="E145" s="15"/>
      <c r="F145" s="15"/>
      <c r="G145" s="3"/>
      <c r="H145" s="6"/>
      <c r="V145" s="111"/>
    </row>
    <row r="146" spans="1:34" s="53" customFormat="1" ht="14.25" customHeight="1" x14ac:dyDescent="0.25">
      <c r="A146" s="14"/>
      <c r="B146" s="15"/>
      <c r="C146" s="15"/>
      <c r="D146" s="15"/>
      <c r="E146" s="15"/>
      <c r="F146" s="15"/>
      <c r="G146" s="3"/>
      <c r="H146" s="6"/>
      <c r="V146" s="111"/>
    </row>
    <row r="147" spans="1:34" s="53" customFormat="1" ht="14.25" customHeight="1" x14ac:dyDescent="0.25">
      <c r="A147" s="14"/>
      <c r="B147" s="15"/>
      <c r="C147" s="15"/>
      <c r="D147" s="15"/>
      <c r="E147" s="15"/>
      <c r="F147" s="15"/>
      <c r="G147" s="3"/>
      <c r="H147" s="6"/>
      <c r="V147" s="111"/>
    </row>
    <row r="148" spans="1:34" s="49" customFormat="1" ht="14.25" customHeight="1" x14ac:dyDescent="0.25">
      <c r="A148" s="14"/>
      <c r="B148" s="15"/>
      <c r="C148" s="15"/>
      <c r="D148" s="15"/>
      <c r="E148" s="15"/>
      <c r="F148" s="15"/>
      <c r="G148" s="3"/>
      <c r="H148" s="6"/>
      <c r="V148" s="111"/>
    </row>
    <row r="149" spans="1:34" s="56" customFormat="1" ht="14.25" customHeight="1" x14ac:dyDescent="0.25">
      <c r="A149" s="14"/>
      <c r="B149" s="15"/>
      <c r="C149" s="15"/>
      <c r="D149" s="15"/>
      <c r="E149" s="15"/>
      <c r="F149" s="15"/>
      <c r="G149" s="3"/>
      <c r="H149" s="6"/>
      <c r="V149" s="111"/>
    </row>
    <row r="150" spans="1:34" s="59" customFormat="1" ht="14.25" customHeight="1" x14ac:dyDescent="0.25">
      <c r="A150" s="14"/>
      <c r="B150" s="15"/>
      <c r="C150" s="15"/>
      <c r="D150" s="15"/>
      <c r="E150" s="15"/>
      <c r="F150" s="15"/>
      <c r="G150" s="3"/>
      <c r="H150" s="6"/>
      <c r="V150" s="111"/>
    </row>
    <row r="151" spans="1:34" s="59" customFormat="1" ht="14.25" customHeight="1" x14ac:dyDescent="0.25">
      <c r="A151" s="14"/>
      <c r="B151" s="15"/>
      <c r="C151" s="15"/>
      <c r="D151" s="15"/>
      <c r="E151" s="15"/>
      <c r="F151" s="15"/>
      <c r="G151" s="3"/>
      <c r="H151" s="6"/>
      <c r="V151" s="111"/>
    </row>
    <row r="152" spans="1:34" s="61" customFormat="1" ht="14.25" customHeight="1" x14ac:dyDescent="0.25">
      <c r="A152" s="14"/>
      <c r="B152" s="15"/>
      <c r="C152" s="15"/>
      <c r="D152" s="15"/>
      <c r="E152" s="15"/>
      <c r="F152" s="15"/>
      <c r="G152" s="3"/>
      <c r="H152" s="6"/>
      <c r="V152" s="111"/>
    </row>
    <row r="153" spans="1:34" s="62" customFormat="1" ht="14.25" customHeight="1" x14ac:dyDescent="0.25">
      <c r="A153" s="14"/>
      <c r="B153" s="15"/>
      <c r="C153" s="15"/>
      <c r="D153" s="15"/>
      <c r="E153" s="15"/>
      <c r="F153" s="15"/>
      <c r="G153" s="3"/>
      <c r="H153" s="6"/>
      <c r="V153" s="111"/>
    </row>
    <row r="154" spans="1:34" s="62" customFormat="1" ht="14.25" customHeight="1" x14ac:dyDescent="0.25">
      <c r="A154" s="14"/>
      <c r="B154" s="15"/>
      <c r="C154" s="15"/>
      <c r="D154" s="15"/>
      <c r="E154" s="15"/>
      <c r="F154" s="15"/>
      <c r="G154" s="3"/>
      <c r="H154" s="6"/>
      <c r="V154" s="111"/>
    </row>
    <row r="155" spans="1:34" s="62" customFormat="1" ht="14.25" customHeight="1" x14ac:dyDescent="0.25">
      <c r="A155" s="14"/>
      <c r="B155" s="15"/>
      <c r="C155" s="15"/>
      <c r="D155" s="15"/>
      <c r="E155" s="15"/>
      <c r="F155" s="15"/>
      <c r="G155" s="3"/>
      <c r="H155" s="6"/>
      <c r="T155" t="s">
        <v>19</v>
      </c>
      <c r="V155" s="111"/>
    </row>
    <row r="156" spans="1:34" s="61" customFormat="1" ht="14.25" customHeight="1" x14ac:dyDescent="0.25">
      <c r="A156" s="14"/>
      <c r="B156" s="15"/>
      <c r="C156" s="15"/>
      <c r="D156" s="15"/>
      <c r="E156" s="15"/>
      <c r="F156" s="15"/>
      <c r="G156" s="3"/>
      <c r="H156" s="6"/>
      <c r="Q156"/>
      <c r="R156" s="28">
        <v>43981</v>
      </c>
      <c r="S156" s="28">
        <v>43982</v>
      </c>
      <c r="T156" s="28">
        <v>43983</v>
      </c>
      <c r="U156" s="28">
        <v>43984</v>
      </c>
      <c r="V156" s="28">
        <v>43985</v>
      </c>
      <c r="W156" s="28">
        <v>43986</v>
      </c>
      <c r="X156" s="28">
        <v>43987</v>
      </c>
      <c r="Y156" s="28"/>
      <c r="Z156" s="28"/>
      <c r="AA156" s="28"/>
      <c r="AB156" s="28"/>
      <c r="AC156" s="28"/>
      <c r="AD156" s="28"/>
    </row>
    <row r="157" spans="1:34" s="56" customFormat="1" ht="14.25" customHeight="1" x14ac:dyDescent="0.25">
      <c r="A157" s="14"/>
      <c r="B157" s="15"/>
      <c r="C157" s="15"/>
      <c r="D157" s="15"/>
      <c r="E157" s="15"/>
      <c r="F157" s="15"/>
      <c r="G157" s="3"/>
      <c r="H157" s="6"/>
      <c r="Q157" t="s">
        <v>7</v>
      </c>
      <c r="R157" s="3">
        <v>3464</v>
      </c>
      <c r="S157" s="3">
        <v>3467</v>
      </c>
      <c r="T157" s="3">
        <v>3468</v>
      </c>
      <c r="U157" s="3">
        <v>3471</v>
      </c>
      <c r="V157" s="3">
        <v>3473</v>
      </c>
      <c r="W157" s="3">
        <v>3473</v>
      </c>
      <c r="X157" s="3">
        <v>3478</v>
      </c>
      <c r="Y157" s="3"/>
      <c r="Z157" s="3"/>
      <c r="AA157" s="3"/>
      <c r="AB157" s="3"/>
      <c r="AC157" s="3"/>
      <c r="AD157" s="3"/>
    </row>
    <row r="158" spans="1:34" x14ac:dyDescent="0.25">
      <c r="A158" s="14"/>
      <c r="B158" s="15"/>
      <c r="C158" s="15"/>
      <c r="D158" s="15"/>
      <c r="E158" s="15"/>
      <c r="F158" s="15"/>
      <c r="G158" s="3"/>
      <c r="H158" s="6"/>
      <c r="Q158" t="s">
        <v>8</v>
      </c>
      <c r="R158" s="3">
        <v>675</v>
      </c>
      <c r="S158" s="3">
        <v>675</v>
      </c>
      <c r="T158" s="3">
        <v>675</v>
      </c>
      <c r="U158" s="3">
        <v>676</v>
      </c>
      <c r="V158" s="3">
        <v>676</v>
      </c>
      <c r="W158" s="3">
        <v>677</v>
      </c>
      <c r="X158" s="3">
        <v>677</v>
      </c>
      <c r="Y158" s="3"/>
      <c r="Z158" s="3"/>
      <c r="AA158" s="3"/>
      <c r="AB158" s="3"/>
      <c r="AC158" s="3"/>
      <c r="AD158" s="3"/>
      <c r="AH158" s="3"/>
    </row>
    <row r="159" spans="1:34" ht="18" customHeight="1" x14ac:dyDescent="0.25">
      <c r="A159" s="14"/>
      <c r="B159" s="15"/>
      <c r="C159" s="15"/>
      <c r="D159" s="15"/>
      <c r="E159" s="15"/>
      <c r="F159" s="15"/>
      <c r="G159" s="3"/>
      <c r="H159" s="6"/>
      <c r="Q159" t="s">
        <v>9</v>
      </c>
      <c r="R159" s="3">
        <v>1361</v>
      </c>
      <c r="S159" s="3">
        <v>1361</v>
      </c>
      <c r="T159" s="3">
        <v>1362</v>
      </c>
      <c r="U159" s="3">
        <v>1363</v>
      </c>
      <c r="V159" s="3">
        <v>1364</v>
      </c>
      <c r="W159" s="3">
        <v>1364</v>
      </c>
      <c r="X159" s="3">
        <v>1364</v>
      </c>
      <c r="Y159" s="3"/>
      <c r="Z159" s="3"/>
      <c r="AA159" s="3"/>
      <c r="AB159" s="3"/>
      <c r="AC159" s="3"/>
      <c r="AD159" s="3"/>
      <c r="AH159" s="3"/>
    </row>
    <row r="160" spans="1:34" x14ac:dyDescent="0.25">
      <c r="A160" s="14"/>
      <c r="B160" s="15"/>
      <c r="C160" s="15"/>
      <c r="D160" s="15"/>
      <c r="E160" s="15"/>
      <c r="F160" s="15"/>
      <c r="G160" s="3"/>
      <c r="H160" s="6"/>
      <c r="O160" s="9"/>
      <c r="P160" s="5"/>
      <c r="Q160" t="s">
        <v>10</v>
      </c>
      <c r="R160" s="3">
        <v>438</v>
      </c>
      <c r="S160" s="3">
        <v>438</v>
      </c>
      <c r="T160" s="3">
        <v>438</v>
      </c>
      <c r="U160" s="3">
        <v>438</v>
      </c>
      <c r="V160" s="3">
        <v>438</v>
      </c>
      <c r="W160" s="3">
        <v>438</v>
      </c>
      <c r="X160" s="3">
        <v>438</v>
      </c>
      <c r="Y160" s="3"/>
      <c r="Z160" s="3"/>
      <c r="AA160" s="3"/>
      <c r="AB160" s="3"/>
      <c r="AC160" s="3"/>
      <c r="AD160" s="3"/>
      <c r="AH160" s="3"/>
    </row>
    <row r="161" spans="1:34" ht="15.75" customHeight="1" x14ac:dyDescent="0.25">
      <c r="A161" s="14"/>
      <c r="B161" s="15"/>
      <c r="C161" s="15"/>
      <c r="D161" s="15"/>
      <c r="E161" s="15"/>
      <c r="F161" s="15"/>
      <c r="G161" s="3"/>
      <c r="H161" s="6"/>
      <c r="Q161" t="s">
        <v>11</v>
      </c>
      <c r="R161" s="3">
        <v>1049</v>
      </c>
      <c r="S161" s="3">
        <v>1049</v>
      </c>
      <c r="T161" s="3">
        <v>1049</v>
      </c>
      <c r="U161" s="3">
        <v>1049</v>
      </c>
      <c r="V161" s="3">
        <v>1049</v>
      </c>
      <c r="W161" s="3">
        <v>1049</v>
      </c>
      <c r="X161" s="3">
        <v>1050</v>
      </c>
      <c r="Y161" s="3"/>
      <c r="Z161" s="3"/>
      <c r="AA161" s="3"/>
      <c r="AB161" s="3"/>
      <c r="AC161" s="3"/>
      <c r="AD161" s="3"/>
      <c r="AH161" s="3"/>
    </row>
    <row r="162" spans="1:34" x14ac:dyDescent="0.25">
      <c r="A162" s="14"/>
      <c r="B162" s="15"/>
      <c r="C162" s="15"/>
      <c r="D162" s="15"/>
      <c r="E162" s="15"/>
      <c r="F162" s="15"/>
      <c r="G162" s="3"/>
      <c r="H162" s="6"/>
      <c r="Q162" t="s">
        <v>12</v>
      </c>
      <c r="R162" s="3">
        <v>676</v>
      </c>
      <c r="S162" s="3">
        <v>676</v>
      </c>
      <c r="T162" s="3">
        <v>677</v>
      </c>
      <c r="U162" s="3">
        <v>677</v>
      </c>
      <c r="V162" s="3">
        <v>677</v>
      </c>
      <c r="W162" s="3">
        <v>677</v>
      </c>
      <c r="X162" s="3">
        <v>677</v>
      </c>
      <c r="Y162" s="3"/>
      <c r="Z162" s="3"/>
      <c r="AA162" s="3"/>
      <c r="AB162" s="3"/>
      <c r="AC162" s="3"/>
      <c r="AD162" s="3"/>
      <c r="AH162" s="3"/>
    </row>
    <row r="163" spans="1:34" x14ac:dyDescent="0.25">
      <c r="A163" s="14"/>
      <c r="B163" s="15"/>
      <c r="C163" s="15"/>
      <c r="D163" s="15"/>
      <c r="E163" s="15"/>
      <c r="F163" s="15"/>
      <c r="G163" s="3"/>
      <c r="H163" s="6"/>
      <c r="Q163" t="s">
        <v>13</v>
      </c>
      <c r="R163" s="3">
        <v>892</v>
      </c>
      <c r="S163" s="3">
        <v>893</v>
      </c>
      <c r="T163" s="3">
        <v>893</v>
      </c>
      <c r="U163" s="3">
        <v>896</v>
      </c>
      <c r="V163" s="3">
        <v>896</v>
      </c>
      <c r="W163" s="3">
        <v>896</v>
      </c>
      <c r="X163" s="3">
        <v>896</v>
      </c>
      <c r="Y163" s="3"/>
      <c r="Z163" s="3"/>
      <c r="AA163" s="3"/>
      <c r="AB163" s="3"/>
      <c r="AC163" s="3"/>
      <c r="AD163" s="3"/>
      <c r="AH163" s="3"/>
    </row>
    <row r="164" spans="1:34" x14ac:dyDescent="0.25">
      <c r="A164" s="14"/>
      <c r="B164" s="15"/>
      <c r="C164" s="15"/>
      <c r="D164" s="15"/>
      <c r="E164" s="15"/>
      <c r="F164" s="15"/>
      <c r="G164" s="3"/>
      <c r="H164" s="6"/>
      <c r="O164" s="3"/>
      <c r="Q164" t="s">
        <v>14</v>
      </c>
      <c r="R164" s="3">
        <v>556</v>
      </c>
      <c r="S164" s="3">
        <v>556</v>
      </c>
      <c r="T164" s="3">
        <v>556</v>
      </c>
      <c r="U164" s="3">
        <v>556</v>
      </c>
      <c r="V164" s="3">
        <v>557</v>
      </c>
      <c r="W164" s="3">
        <v>557</v>
      </c>
      <c r="X164" s="3">
        <v>557</v>
      </c>
      <c r="Y164" s="3"/>
      <c r="Z164" s="3"/>
      <c r="AA164" s="3"/>
      <c r="AB164" s="3"/>
      <c r="AC164" s="3"/>
      <c r="AD164" s="3"/>
      <c r="AH164" s="3"/>
    </row>
    <row r="165" spans="1:34" x14ac:dyDescent="0.25">
      <c r="A165" s="14"/>
      <c r="B165" s="15"/>
      <c r="C165" s="15"/>
      <c r="D165" s="15"/>
      <c r="E165" s="15"/>
      <c r="F165" s="15"/>
      <c r="G165" s="3"/>
      <c r="H165" s="6"/>
      <c r="O165" s="3"/>
      <c r="Q165" t="s">
        <v>15</v>
      </c>
      <c r="R165" s="3">
        <v>425</v>
      </c>
      <c r="S165" s="3">
        <v>425</v>
      </c>
      <c r="T165" s="3">
        <v>425</v>
      </c>
      <c r="U165" s="3">
        <v>426</v>
      </c>
      <c r="V165" s="3">
        <v>426</v>
      </c>
      <c r="W165" s="3">
        <v>426</v>
      </c>
      <c r="X165" s="3">
        <v>426</v>
      </c>
      <c r="Y165" s="3"/>
      <c r="Z165" s="3"/>
      <c r="AA165" s="3"/>
      <c r="AB165" s="3"/>
      <c r="AC165" s="3"/>
      <c r="AD165" s="3"/>
      <c r="AH165" s="3"/>
    </row>
    <row r="166" spans="1:34" x14ac:dyDescent="0.25">
      <c r="A166" s="14"/>
      <c r="B166" s="15"/>
      <c r="C166" s="15"/>
      <c r="D166" s="15"/>
      <c r="E166" s="15"/>
      <c r="F166" s="15"/>
      <c r="G166" s="3"/>
      <c r="H166" s="6"/>
      <c r="O166" s="3"/>
      <c r="Q166" t="s">
        <v>16</v>
      </c>
      <c r="R166" s="3">
        <v>564</v>
      </c>
      <c r="S166" s="3">
        <v>564</v>
      </c>
      <c r="T166" s="3">
        <v>564</v>
      </c>
      <c r="U166" s="3">
        <v>565</v>
      </c>
      <c r="V166" s="3">
        <v>585</v>
      </c>
      <c r="W166" s="3">
        <v>585</v>
      </c>
      <c r="X166" s="3">
        <v>586</v>
      </c>
      <c r="Y166" s="3"/>
      <c r="Z166" s="3"/>
      <c r="AA166" s="3"/>
      <c r="AB166" s="3"/>
      <c r="AC166" s="3"/>
      <c r="AD166" s="3"/>
      <c r="AH166" s="3"/>
    </row>
    <row r="167" spans="1:34" x14ac:dyDescent="0.25">
      <c r="A167" s="10"/>
      <c r="B167" s="15"/>
      <c r="C167" s="11"/>
      <c r="D167" s="11"/>
      <c r="E167" s="15"/>
      <c r="F167" s="15"/>
      <c r="G167" s="3"/>
      <c r="H167" s="6"/>
      <c r="O167" s="3"/>
    </row>
    <row r="168" spans="1:34" x14ac:dyDescent="0.25">
      <c r="A168" s="10"/>
      <c r="B168" s="15"/>
      <c r="C168" s="11"/>
      <c r="D168" s="11"/>
      <c r="E168" s="15"/>
      <c r="F168" s="15"/>
      <c r="G168" s="3"/>
      <c r="H168" s="6"/>
      <c r="O168" s="3"/>
    </row>
    <row r="169" spans="1:34" x14ac:dyDescent="0.25">
      <c r="A169" s="10"/>
      <c r="B169" s="15"/>
      <c r="C169" s="11"/>
      <c r="D169" s="11"/>
      <c r="E169" s="15"/>
      <c r="F169" s="15"/>
      <c r="G169" s="3"/>
      <c r="H169" s="6"/>
      <c r="O169" s="3"/>
    </row>
    <row r="170" spans="1:34" x14ac:dyDescent="0.25">
      <c r="A170" s="10"/>
      <c r="B170" s="15"/>
      <c r="C170" s="11"/>
      <c r="D170" s="11"/>
      <c r="E170" s="15"/>
      <c r="F170" s="15"/>
      <c r="G170" s="3"/>
      <c r="H170" s="6"/>
      <c r="O170" s="3"/>
    </row>
    <row r="171" spans="1:34" x14ac:dyDescent="0.25">
      <c r="A171" s="10"/>
      <c r="B171" s="15"/>
      <c r="C171" s="11"/>
      <c r="D171" s="11"/>
      <c r="E171" s="15"/>
      <c r="F171" s="15"/>
      <c r="G171" s="3"/>
      <c r="H171" s="6"/>
      <c r="O171" s="3"/>
    </row>
    <row r="172" spans="1:34" s="108" customFormat="1" x14ac:dyDescent="0.25">
      <c r="A172" s="10"/>
      <c r="B172" s="15"/>
      <c r="C172" s="11"/>
      <c r="D172" s="11"/>
      <c r="E172" s="15"/>
      <c r="F172" s="15"/>
      <c r="G172" s="3"/>
      <c r="H172" s="6"/>
      <c r="O172" s="3"/>
      <c r="V172" s="111"/>
    </row>
    <row r="173" spans="1:34" s="115" customFormat="1" x14ac:dyDescent="0.25">
      <c r="A173" s="10"/>
      <c r="B173" s="15"/>
      <c r="C173" s="11"/>
      <c r="D173" s="11"/>
      <c r="E173" s="15"/>
      <c r="F173" s="15"/>
      <c r="G173" s="3"/>
      <c r="H173" s="6"/>
      <c r="O173" s="3"/>
      <c r="V173" s="111"/>
    </row>
    <row r="174" spans="1:34" s="115" customFormat="1" x14ac:dyDescent="0.25">
      <c r="A174" s="10"/>
      <c r="B174" s="15"/>
      <c r="C174" s="11"/>
      <c r="D174" s="11"/>
      <c r="E174" s="15"/>
      <c r="F174" s="15"/>
      <c r="G174" s="3"/>
      <c r="H174" s="6"/>
      <c r="O174" s="3"/>
      <c r="V174" s="111"/>
    </row>
    <row r="175" spans="1:34" s="115" customFormat="1" x14ac:dyDescent="0.25">
      <c r="A175" s="10"/>
      <c r="B175" s="15"/>
      <c r="C175" s="11"/>
      <c r="D175" s="11"/>
      <c r="E175" s="15"/>
      <c r="F175" s="15"/>
      <c r="G175" s="3"/>
      <c r="H175" s="6"/>
      <c r="O175" s="3"/>
      <c r="V175" s="111"/>
    </row>
    <row r="176" spans="1:34" s="108" customFormat="1" x14ac:dyDescent="0.25">
      <c r="A176" s="10"/>
      <c r="B176" s="15"/>
      <c r="C176" s="11"/>
      <c r="D176" s="11"/>
      <c r="E176" s="15"/>
      <c r="F176" s="15"/>
      <c r="G176" s="3"/>
      <c r="H176" s="6"/>
      <c r="O176" s="3"/>
      <c r="V176" s="111"/>
    </row>
    <row r="177" spans="1:26" s="108" customFormat="1" x14ac:dyDescent="0.25">
      <c r="A177" s="10"/>
      <c r="B177" s="15"/>
      <c r="C177" s="11"/>
      <c r="D177" s="11"/>
      <c r="E177" s="15"/>
      <c r="F177" s="15"/>
      <c r="G177" s="3"/>
      <c r="H177" s="6"/>
      <c r="O177" s="3"/>
      <c r="V177" s="111"/>
    </row>
    <row r="178" spans="1:26" x14ac:dyDescent="0.25">
      <c r="A178" s="14"/>
      <c r="B178" s="3"/>
      <c r="C178" s="15"/>
      <c r="D178" s="15"/>
      <c r="E178" s="24"/>
      <c r="F178" s="15"/>
      <c r="G178" s="3"/>
      <c r="H178" s="6"/>
      <c r="O178" s="3"/>
    </row>
    <row r="179" spans="1:26" x14ac:dyDescent="0.25">
      <c r="A179" s="14"/>
      <c r="B179" s="3"/>
      <c r="C179" s="15"/>
      <c r="D179" s="15"/>
      <c r="E179" s="29"/>
      <c r="F179" s="15"/>
      <c r="G179" s="3"/>
      <c r="H179" s="6"/>
      <c r="O179" s="3"/>
    </row>
    <row r="180" spans="1:26" ht="17.25" customHeight="1" x14ac:dyDescent="0.25">
      <c r="A180" s="14"/>
      <c r="C180" s="15"/>
      <c r="D180" s="15"/>
      <c r="F180" s="15"/>
      <c r="G180" s="3"/>
      <c r="H180" s="6"/>
      <c r="Z180" s="9"/>
    </row>
    <row r="181" spans="1:26" x14ac:dyDescent="0.25">
      <c r="A181" s="14"/>
      <c r="B181" s="33"/>
      <c r="C181" s="15"/>
      <c r="D181" s="15"/>
      <c r="E181" s="33"/>
      <c r="F181" s="15"/>
      <c r="G181" s="3"/>
      <c r="H181" s="6"/>
    </row>
    <row r="182" spans="1:26" x14ac:dyDescent="0.25">
      <c r="A182" s="14"/>
      <c r="B182" s="36"/>
      <c r="C182" s="15"/>
      <c r="D182" s="15"/>
      <c r="E182" s="36"/>
      <c r="F182" s="15"/>
      <c r="G182" s="3"/>
      <c r="H182" s="6"/>
    </row>
    <row r="183" spans="1:26" x14ac:dyDescent="0.25">
      <c r="A183" s="14"/>
      <c r="B183" s="37"/>
      <c r="C183" s="15"/>
      <c r="D183" s="15"/>
      <c r="E183" s="37"/>
      <c r="F183" s="15"/>
      <c r="G183" s="3"/>
      <c r="H183" s="6"/>
    </row>
    <row r="184" spans="1:26" x14ac:dyDescent="0.25">
      <c r="A184" s="14"/>
      <c r="B184" s="39"/>
      <c r="C184" s="15"/>
      <c r="D184" s="15"/>
      <c r="E184" s="39"/>
      <c r="F184" s="15"/>
      <c r="G184" s="3"/>
      <c r="H184" s="6"/>
      <c r="Z184" s="3"/>
    </row>
    <row r="185" spans="1:26" x14ac:dyDescent="0.25">
      <c r="A185" s="14"/>
      <c r="B185" s="39"/>
      <c r="C185" s="15"/>
      <c r="D185" s="15"/>
      <c r="E185" s="39"/>
      <c r="F185" s="15"/>
      <c r="G185" s="3"/>
      <c r="H185" s="6"/>
      <c r="Z185" s="3"/>
    </row>
    <row r="186" spans="1:26" x14ac:dyDescent="0.25">
      <c r="A186" s="14"/>
      <c r="B186" s="44"/>
      <c r="C186" s="15"/>
      <c r="D186" s="15"/>
      <c r="E186" s="44"/>
      <c r="F186" s="15"/>
      <c r="G186" s="3"/>
      <c r="H186" s="6"/>
      <c r="Z186" s="3"/>
    </row>
    <row r="187" spans="1:26" x14ac:dyDescent="0.25">
      <c r="A187" s="14"/>
      <c r="B187" s="47"/>
      <c r="C187" s="15"/>
      <c r="D187" s="15"/>
      <c r="E187" s="47"/>
      <c r="F187" s="15"/>
      <c r="G187" s="3"/>
      <c r="H187" s="6"/>
      <c r="Z187" s="3"/>
    </row>
    <row r="188" spans="1:26" x14ac:dyDescent="0.25">
      <c r="A188" s="14"/>
      <c r="B188" s="49"/>
      <c r="C188" s="15"/>
      <c r="D188" s="15"/>
      <c r="E188" s="49"/>
      <c r="F188" s="15"/>
      <c r="G188" s="3"/>
      <c r="H188" s="6"/>
      <c r="Z188" s="3"/>
    </row>
    <row r="189" spans="1:26" x14ac:dyDescent="0.25">
      <c r="A189" s="14"/>
      <c r="B189" s="50"/>
      <c r="C189" s="15"/>
      <c r="D189" s="15"/>
      <c r="E189" s="50"/>
      <c r="F189" s="15"/>
      <c r="G189" s="3"/>
      <c r="H189" s="6"/>
      <c r="Z189" s="3"/>
    </row>
    <row r="190" spans="1:26" x14ac:dyDescent="0.25">
      <c r="A190" s="14"/>
      <c r="B190" s="50"/>
      <c r="C190" s="15"/>
      <c r="D190" s="15"/>
      <c r="E190" s="50"/>
      <c r="F190" s="15"/>
      <c r="G190" s="3"/>
      <c r="H190" s="6"/>
      <c r="Z190" s="3"/>
    </row>
    <row r="191" spans="1:26" x14ac:dyDescent="0.25">
      <c r="A191" s="14"/>
      <c r="B191" s="49"/>
      <c r="C191" s="15"/>
      <c r="D191" s="15"/>
      <c r="E191" s="49"/>
      <c r="F191" s="15"/>
      <c r="G191" s="3"/>
      <c r="H191" s="6"/>
      <c r="Z191" s="3"/>
    </row>
    <row r="192" spans="1:26" x14ac:dyDescent="0.25">
      <c r="A192" s="14"/>
      <c r="B192" s="53"/>
      <c r="C192" s="15"/>
      <c r="D192" s="15"/>
      <c r="E192" s="53"/>
      <c r="F192" s="43"/>
      <c r="G192" s="3"/>
      <c r="H192" s="6"/>
      <c r="Z192" s="3"/>
    </row>
    <row r="193" spans="1:30" x14ac:dyDescent="0.25">
      <c r="A193" s="14"/>
      <c r="B193" s="53"/>
      <c r="C193" s="15"/>
      <c r="D193" s="15"/>
      <c r="E193" s="53"/>
      <c r="F193" s="43"/>
      <c r="G193" s="3"/>
      <c r="H193" s="6"/>
      <c r="Z193" s="3"/>
    </row>
    <row r="194" spans="1:30" x14ac:dyDescent="0.25">
      <c r="A194" s="14"/>
      <c r="B194" s="44"/>
      <c r="C194" s="15"/>
      <c r="D194" s="15"/>
      <c r="E194" s="44"/>
      <c r="F194" s="43"/>
      <c r="G194" s="3"/>
      <c r="H194" s="6"/>
      <c r="Q194" s="13"/>
      <c r="R194" s="3"/>
      <c r="S194" s="3"/>
      <c r="T194" s="3"/>
      <c r="U194" s="3"/>
      <c r="W194" s="3"/>
      <c r="X194" s="3"/>
      <c r="Y194" s="3"/>
      <c r="Z194" s="3"/>
    </row>
    <row r="195" spans="1:30" x14ac:dyDescent="0.25">
      <c r="A195" s="14"/>
      <c r="B195" s="56"/>
      <c r="C195" s="15"/>
      <c r="D195" s="15"/>
      <c r="E195" s="56"/>
      <c r="F195" s="43"/>
      <c r="G195" s="3"/>
      <c r="H195" s="6"/>
      <c r="R195" s="11"/>
      <c r="S195" s="11"/>
      <c r="T195" s="11"/>
      <c r="U195" s="11"/>
      <c r="V195" s="112"/>
      <c r="W195" s="11"/>
      <c r="X195" s="11"/>
      <c r="Y195" s="11"/>
      <c r="Z195" s="11"/>
    </row>
    <row r="196" spans="1:30" s="13" customFormat="1" ht="18.75" x14ac:dyDescent="0.3">
      <c r="A196" s="14"/>
      <c r="B196" s="56"/>
      <c r="C196" s="15"/>
      <c r="D196" s="15"/>
      <c r="E196" s="57"/>
      <c r="F196" s="43"/>
      <c r="G196" s="3"/>
      <c r="H196" s="6"/>
      <c r="R196" s="133"/>
      <c r="S196" s="133"/>
      <c r="T196" s="133"/>
      <c r="V196" s="111"/>
    </row>
    <row r="197" spans="1:30" s="83" customFormat="1" x14ac:dyDescent="0.25">
      <c r="M197" s="3"/>
      <c r="V197" s="111"/>
    </row>
    <row r="198" spans="1:30" s="83" customFormat="1" x14ac:dyDescent="0.25">
      <c r="M198" s="3"/>
      <c r="V198" s="111"/>
    </row>
    <row r="199" spans="1:30" s="37" customFormat="1" x14ac:dyDescent="0.25">
      <c r="M199" s="3"/>
      <c r="S199" s="35"/>
      <c r="V199" s="111"/>
    </row>
    <row r="200" spans="1:30" s="86" customFormat="1" x14ac:dyDescent="0.25">
      <c r="M200" s="3"/>
      <c r="R200" s="28"/>
      <c r="S200" s="35"/>
      <c r="V200" s="111"/>
      <c r="AC200" s="28"/>
    </row>
    <row r="201" spans="1:30" s="86" customFormat="1" x14ac:dyDescent="0.25">
      <c r="M201" s="3"/>
      <c r="R201" s="28"/>
      <c r="S201" s="28"/>
      <c r="T201" s="28"/>
      <c r="V201" s="111"/>
      <c r="AB201" s="28"/>
      <c r="AC201" s="28"/>
      <c r="AD201" s="28"/>
    </row>
    <row r="202" spans="1:30" s="86" customFormat="1" x14ac:dyDescent="0.25">
      <c r="M202" s="3"/>
      <c r="S202" s="35"/>
      <c r="V202" s="111"/>
    </row>
    <row r="203" spans="1:30" s="89" customFormat="1" x14ac:dyDescent="0.25">
      <c r="M203" s="3"/>
      <c r="S203" s="35"/>
      <c r="V203" s="111"/>
    </row>
    <row r="204" spans="1:30" s="103" customFormat="1" ht="14.25" customHeight="1" x14ac:dyDescent="0.25">
      <c r="M204" s="3"/>
      <c r="Q204" s="63"/>
      <c r="R204" s="28"/>
      <c r="V204" s="111"/>
      <c r="AB204" s="28"/>
      <c r="AC204" s="28"/>
    </row>
    <row r="205" spans="1:30" s="103" customFormat="1" x14ac:dyDescent="0.25">
      <c r="M205" s="3"/>
      <c r="Q205" s="63"/>
      <c r="R205" s="28"/>
      <c r="V205" s="111"/>
      <c r="AB205" s="28"/>
      <c r="AC205" s="28"/>
    </row>
    <row r="206" spans="1:30" s="105" customFormat="1" x14ac:dyDescent="0.25">
      <c r="M206" s="3"/>
      <c r="Q206" s="63"/>
      <c r="R206" s="28"/>
      <c r="V206" s="111"/>
      <c r="AB206" s="28"/>
      <c r="AC206" s="28"/>
    </row>
    <row r="207" spans="1:30" s="105" customFormat="1" x14ac:dyDescent="0.25">
      <c r="M207" s="3"/>
      <c r="Q207" s="63"/>
      <c r="R207" s="28"/>
      <c r="V207" s="111"/>
      <c r="AB207" s="28"/>
      <c r="AC207" s="28"/>
    </row>
    <row r="208" spans="1:30" s="102" customFormat="1" x14ac:dyDescent="0.25">
      <c r="A208" s="40"/>
      <c r="B208" s="25"/>
      <c r="C208" s="41"/>
      <c r="D208" s="42"/>
      <c r="E208" s="15"/>
      <c r="F208" s="41"/>
      <c r="G208" s="25"/>
      <c r="H208" s="41"/>
      <c r="I208" s="25"/>
      <c r="J208" s="41"/>
      <c r="K208" s="15"/>
      <c r="L208" s="3"/>
      <c r="M208" s="3"/>
      <c r="Q208" s="63"/>
      <c r="R208" s="28"/>
      <c r="V208" s="111"/>
      <c r="AB208" s="28"/>
      <c r="AC208" s="28"/>
    </row>
    <row r="209" spans="1:30" s="37" customFormat="1" x14ac:dyDescent="0.25">
      <c r="A209" s="10"/>
      <c r="M209" s="3"/>
      <c r="N209" s="3"/>
      <c r="R209" s="45"/>
      <c r="V209" s="111"/>
      <c r="AB209" s="45"/>
      <c r="AC209" s="50"/>
    </row>
    <row r="210" spans="1:30" s="39" customFormat="1" x14ac:dyDescent="0.25">
      <c r="A210" s="10"/>
      <c r="M210" s="3"/>
      <c r="N210" s="3"/>
      <c r="V210" s="111"/>
    </row>
    <row r="211" spans="1:30" ht="23.25" x14ac:dyDescent="0.35">
      <c r="A211" s="27"/>
      <c r="B211" s="27"/>
      <c r="C211" s="27"/>
      <c r="D211" s="27"/>
      <c r="E211" s="135"/>
      <c r="F211" s="135"/>
      <c r="G211" s="135"/>
      <c r="H211" s="27"/>
      <c r="I211" s="27"/>
      <c r="J211" s="27"/>
      <c r="K211" s="27"/>
      <c r="L211" s="27"/>
      <c r="M211" s="3"/>
    </row>
    <row r="212" spans="1:30" x14ac:dyDescent="0.25">
      <c r="A212" s="27"/>
      <c r="B212" s="81"/>
      <c r="C212" s="79"/>
      <c r="D212" s="27"/>
      <c r="E212" s="27"/>
      <c r="F212" s="27"/>
      <c r="G212" s="27"/>
      <c r="H212" s="131"/>
      <c r="I212" s="132"/>
      <c r="J212" s="132"/>
      <c r="K212" s="132"/>
      <c r="L212" s="132"/>
      <c r="M212" s="3"/>
      <c r="N212" s="3"/>
    </row>
    <row r="213" spans="1:30" x14ac:dyDescent="0.25">
      <c r="A213" s="27"/>
      <c r="B213" s="28"/>
      <c r="C213" s="61"/>
      <c r="D213" s="4"/>
      <c r="E213" s="71"/>
      <c r="G213" s="27"/>
      <c r="H213" s="132"/>
      <c r="I213" s="132"/>
      <c r="J213" s="132"/>
      <c r="K213" s="132"/>
      <c r="L213" s="132"/>
      <c r="M213" s="3"/>
      <c r="N213" s="3"/>
    </row>
    <row r="214" spans="1:30" x14ac:dyDescent="0.25">
      <c r="A214" s="27"/>
      <c r="B214" s="28"/>
      <c r="C214" s="61"/>
      <c r="D214" s="4"/>
      <c r="E214" s="72"/>
      <c r="G214" s="27"/>
      <c r="H214" s="132"/>
      <c r="I214" s="132"/>
      <c r="J214" s="132"/>
      <c r="K214" s="132"/>
      <c r="L214" s="132"/>
      <c r="M214" s="3"/>
      <c r="N214" s="3"/>
    </row>
    <row r="215" spans="1:30" x14ac:dyDescent="0.25">
      <c r="A215" s="27"/>
      <c r="B215" s="28"/>
      <c r="D215" s="4"/>
      <c r="E215" s="73"/>
      <c r="G215" s="27"/>
      <c r="H215" s="132"/>
      <c r="I215" s="132"/>
      <c r="J215" s="132"/>
      <c r="K215" s="132"/>
      <c r="L215" s="132"/>
      <c r="M215" s="3"/>
      <c r="N215" s="3"/>
    </row>
    <row r="216" spans="1:30" x14ac:dyDescent="0.25">
      <c r="A216" s="27"/>
      <c r="B216" s="28"/>
      <c r="D216" s="4"/>
      <c r="E216" s="74"/>
      <c r="G216" s="27"/>
      <c r="H216" s="132"/>
      <c r="I216" s="132"/>
      <c r="J216" s="132"/>
      <c r="K216" s="132"/>
      <c r="L216" s="132"/>
      <c r="M216" s="3"/>
      <c r="N216" s="3"/>
    </row>
    <row r="217" spans="1:30" x14ac:dyDescent="0.25">
      <c r="A217" s="27"/>
      <c r="B217" s="28"/>
      <c r="C217" s="75"/>
      <c r="D217" s="4"/>
      <c r="E217" s="75"/>
      <c r="F217" s="75"/>
      <c r="G217" s="27"/>
      <c r="H217" s="132"/>
      <c r="I217" s="132"/>
      <c r="J217" s="132"/>
      <c r="K217" s="132"/>
      <c r="L217" s="132"/>
      <c r="M217" s="3"/>
      <c r="N217" s="3"/>
    </row>
    <row r="218" spans="1:30" x14ac:dyDescent="0.25">
      <c r="A218" s="27"/>
      <c r="B218" s="28"/>
      <c r="C218" s="75"/>
      <c r="D218" s="4"/>
      <c r="E218" s="76"/>
      <c r="F218" s="75"/>
      <c r="G218" s="27"/>
      <c r="H218" s="132"/>
      <c r="I218" s="132"/>
      <c r="J218" s="132"/>
      <c r="K218" s="132"/>
      <c r="L218" s="132"/>
      <c r="M218" s="3"/>
      <c r="N218" s="3"/>
    </row>
    <row r="219" spans="1:30" x14ac:dyDescent="0.25">
      <c r="A219" s="27"/>
      <c r="B219" s="28"/>
      <c r="C219" s="75"/>
      <c r="D219" s="4"/>
      <c r="E219" s="77"/>
      <c r="F219" s="75"/>
      <c r="G219" s="27"/>
      <c r="H219" s="132"/>
      <c r="I219" s="132"/>
      <c r="J219" s="132"/>
      <c r="K219" s="132"/>
      <c r="L219" s="132"/>
      <c r="M219" s="3"/>
      <c r="N219" s="3"/>
    </row>
    <row r="220" spans="1:30" x14ac:dyDescent="0.25">
      <c r="A220" s="27"/>
      <c r="B220" s="28"/>
      <c r="D220" s="4"/>
      <c r="E220" s="78"/>
      <c r="G220" s="27"/>
      <c r="H220" s="132"/>
      <c r="I220" s="132"/>
      <c r="J220" s="132"/>
      <c r="K220" s="132"/>
      <c r="L220" s="132"/>
      <c r="M220" s="3"/>
      <c r="N220" s="3"/>
    </row>
    <row r="221" spans="1:30" x14ac:dyDescent="0.25">
      <c r="A221" s="27"/>
      <c r="B221" s="28"/>
      <c r="C221" s="78"/>
      <c r="D221" s="4"/>
      <c r="E221" s="80"/>
      <c r="F221" s="78"/>
      <c r="G221" s="27"/>
      <c r="H221" s="27"/>
      <c r="I221" s="27"/>
      <c r="J221" s="27"/>
      <c r="K221" s="27"/>
      <c r="L221" s="27"/>
      <c r="M221" s="3"/>
      <c r="N221" s="3"/>
    </row>
    <row r="222" spans="1:30" x14ac:dyDescent="0.25">
      <c r="A222" s="27"/>
      <c r="B222" s="28"/>
      <c r="C222" s="78"/>
      <c r="D222" s="4"/>
      <c r="E222" s="82"/>
      <c r="F222" s="78"/>
      <c r="G222" s="27"/>
      <c r="H222" s="27"/>
      <c r="I222" s="27"/>
      <c r="J222" s="27"/>
      <c r="K222" s="27"/>
      <c r="L222" s="27"/>
      <c r="M222" s="3"/>
      <c r="N222" s="3"/>
    </row>
    <row r="223" spans="1:30" x14ac:dyDescent="0.25">
      <c r="A223" s="27"/>
      <c r="B223" s="28"/>
      <c r="D223" s="4"/>
      <c r="E223" s="83"/>
      <c r="G223" s="27"/>
      <c r="H223" s="27"/>
      <c r="I223" s="27"/>
      <c r="J223" s="27"/>
      <c r="K223" s="27"/>
      <c r="L223" s="27"/>
      <c r="M223" s="3"/>
      <c r="N223" s="3"/>
    </row>
    <row r="224" spans="1:30" x14ac:dyDescent="0.25">
      <c r="A224" s="27"/>
      <c r="B224" s="28"/>
      <c r="D224" s="4"/>
      <c r="E224" s="84"/>
      <c r="G224" s="27"/>
      <c r="H224" s="27"/>
      <c r="I224" s="27"/>
      <c r="J224" s="27"/>
      <c r="K224" s="27"/>
      <c r="L224" s="27"/>
      <c r="M224" s="3"/>
      <c r="N224" s="3"/>
      <c r="R224" s="28"/>
      <c r="AD224" s="28"/>
    </row>
    <row r="225" spans="1:30" x14ac:dyDescent="0.25">
      <c r="A225" s="27"/>
      <c r="B225" s="28"/>
      <c r="D225" s="4"/>
      <c r="E225" s="85"/>
      <c r="G225" s="27"/>
      <c r="H225" s="27"/>
      <c r="I225" s="27"/>
      <c r="J225" s="27"/>
      <c r="K225" s="27"/>
      <c r="L225" s="27"/>
      <c r="M225" s="3"/>
      <c r="N225" s="3"/>
    </row>
    <row r="226" spans="1:30" x14ac:dyDescent="0.25">
      <c r="A226" s="27"/>
      <c r="B226" s="28"/>
      <c r="D226" s="4"/>
      <c r="E226" s="86"/>
      <c r="G226" s="27"/>
      <c r="H226" s="27"/>
      <c r="I226" s="27"/>
      <c r="J226" s="27"/>
      <c r="K226" s="27"/>
      <c r="L226" s="27"/>
      <c r="M226" s="3"/>
      <c r="N226" s="3"/>
    </row>
    <row r="227" spans="1:30" x14ac:dyDescent="0.25">
      <c r="A227" s="27"/>
      <c r="B227" s="28"/>
      <c r="D227" s="4"/>
      <c r="E227" s="87"/>
      <c r="G227" s="27"/>
      <c r="H227" s="27"/>
      <c r="I227" s="27"/>
      <c r="J227" s="27"/>
      <c r="K227" s="27"/>
      <c r="L227" s="27"/>
      <c r="M227" s="3"/>
      <c r="N227" s="3"/>
      <c r="T227" s="28"/>
    </row>
    <row r="228" spans="1:30" x14ac:dyDescent="0.25">
      <c r="A228" s="27"/>
      <c r="B228" s="28"/>
      <c r="D228" s="4"/>
      <c r="E228" s="88"/>
      <c r="G228" s="27"/>
      <c r="T228" s="28"/>
      <c r="AA228" s="28"/>
      <c r="AD228" s="28"/>
    </row>
    <row r="229" spans="1:30" x14ac:dyDescent="0.25">
      <c r="A229" s="27"/>
      <c r="B229" s="28"/>
      <c r="D229" s="4"/>
      <c r="E229" s="89"/>
      <c r="G229" s="27"/>
      <c r="R229" s="28"/>
      <c r="S229" s="28"/>
      <c r="AC229" s="28"/>
    </row>
    <row r="230" spans="1:30" s="49" customFormat="1" x14ac:dyDescent="0.25">
      <c r="B230" s="28"/>
      <c r="C230"/>
      <c r="D230" s="4"/>
      <c r="E230" s="90"/>
      <c r="F230" s="2"/>
      <c r="V230" s="111"/>
    </row>
    <row r="231" spans="1:30" s="50" customFormat="1" x14ac:dyDescent="0.25">
      <c r="B231" s="28"/>
      <c r="C231" s="93"/>
      <c r="D231" s="4"/>
      <c r="E231" s="93"/>
      <c r="F231" s="93"/>
      <c r="R231" s="63"/>
      <c r="V231" s="111"/>
    </row>
    <row r="232" spans="1:30" s="51" customFormat="1" x14ac:dyDescent="0.25">
      <c r="B232" s="28"/>
      <c r="C232" s="93"/>
      <c r="D232" s="4"/>
      <c r="E232" s="94"/>
      <c r="F232" s="93"/>
      <c r="V232" s="111"/>
    </row>
    <row r="233" spans="1:30" s="50" customFormat="1" x14ac:dyDescent="0.25">
      <c r="B233" s="28"/>
      <c r="C233" s="93"/>
      <c r="D233" s="4"/>
      <c r="E233" s="95"/>
      <c r="F233" s="93"/>
      <c r="V233" s="111"/>
    </row>
    <row r="234" spans="1:30" s="53" customFormat="1" x14ac:dyDescent="0.25">
      <c r="B234" s="28"/>
      <c r="C234"/>
      <c r="D234" s="4"/>
      <c r="E234" s="96"/>
      <c r="F234" s="2"/>
      <c r="V234" s="111"/>
    </row>
    <row r="235" spans="1:30" s="53" customFormat="1" x14ac:dyDescent="0.25">
      <c r="B235" s="28"/>
      <c r="C235" s="97"/>
      <c r="D235" s="4"/>
      <c r="E235" s="97"/>
      <c r="F235" s="97"/>
      <c r="V235" s="111"/>
    </row>
    <row r="236" spans="1:30" s="49" customFormat="1" x14ac:dyDescent="0.25">
      <c r="B236" s="28"/>
      <c r="C236" s="97"/>
      <c r="D236" s="4"/>
      <c r="E236" s="98"/>
      <c r="F236" s="97"/>
      <c r="V236" s="111"/>
    </row>
    <row r="237" spans="1:30" x14ac:dyDescent="0.25">
      <c r="A237" s="27"/>
      <c r="B237" s="28"/>
      <c r="C237" s="97"/>
      <c r="D237" s="4"/>
      <c r="E237" s="100"/>
      <c r="F237" s="97"/>
      <c r="G237" s="27"/>
      <c r="H237" s="27"/>
      <c r="I237" s="27"/>
      <c r="J237" s="27"/>
      <c r="K237" s="27"/>
      <c r="L237" s="27"/>
    </row>
    <row r="238" spans="1:30" x14ac:dyDescent="0.25">
      <c r="A238" s="28"/>
      <c r="B238" s="28"/>
      <c r="C238" s="97"/>
      <c r="D238" s="4"/>
      <c r="E238" s="101"/>
      <c r="F238" s="97"/>
      <c r="G238" s="27"/>
      <c r="H238" s="27"/>
      <c r="I238" s="27"/>
      <c r="J238" s="27"/>
      <c r="K238" s="27"/>
      <c r="L238" s="27"/>
    </row>
    <row r="239" spans="1:30" x14ac:dyDescent="0.25">
      <c r="A239" s="30"/>
      <c r="B239" s="28"/>
      <c r="D239" s="4"/>
      <c r="E239" s="102"/>
      <c r="G239" s="27"/>
      <c r="H239" s="27"/>
      <c r="I239" s="27"/>
      <c r="J239" s="27"/>
      <c r="K239" s="27"/>
      <c r="L239" s="27"/>
    </row>
    <row r="240" spans="1:30" x14ac:dyDescent="0.25">
      <c r="A240" s="31"/>
      <c r="B240" s="28"/>
      <c r="D240" s="4"/>
      <c r="E240" s="103"/>
      <c r="G240" s="30"/>
      <c r="H240" s="30"/>
      <c r="I240" s="27"/>
      <c r="J240" s="27"/>
      <c r="K240" s="27"/>
      <c r="L240" s="27"/>
    </row>
    <row r="241" spans="1:30" x14ac:dyDescent="0.25">
      <c r="A241" s="30"/>
      <c r="B241" s="28"/>
      <c r="D241" s="4"/>
      <c r="E241" s="104"/>
      <c r="G241" s="30"/>
      <c r="H241" s="30"/>
      <c r="I241" s="27"/>
      <c r="J241" s="27"/>
      <c r="K241" s="27"/>
      <c r="L241" s="27"/>
    </row>
    <row r="242" spans="1:30" x14ac:dyDescent="0.25">
      <c r="A242" s="30"/>
      <c r="B242" s="28"/>
      <c r="D242" s="4"/>
      <c r="E242" s="105"/>
      <c r="G242" s="30"/>
      <c r="H242" s="30"/>
      <c r="I242" s="27"/>
      <c r="J242" s="27"/>
      <c r="K242" s="27"/>
      <c r="L242" s="27"/>
    </row>
    <row r="243" spans="1:30" x14ac:dyDescent="0.25">
      <c r="A243" s="30"/>
      <c r="B243" s="28"/>
      <c r="D243" s="4"/>
      <c r="E243" s="106"/>
      <c r="G243" s="30"/>
      <c r="H243" s="30"/>
    </row>
    <row r="244" spans="1:30" s="66" customFormat="1" x14ac:dyDescent="0.25">
      <c r="A244" s="65"/>
      <c r="B244" s="28"/>
      <c r="D244" s="4"/>
      <c r="E244" s="107"/>
      <c r="F244" s="65"/>
      <c r="G244" s="65"/>
      <c r="H244" s="65"/>
      <c r="V244" s="111"/>
    </row>
    <row r="245" spans="1:30" s="66" customFormat="1" x14ac:dyDescent="0.25">
      <c r="A245" s="65"/>
      <c r="B245" s="28"/>
      <c r="D245" s="4"/>
      <c r="E245" s="108"/>
      <c r="F245" s="65"/>
      <c r="G245" s="65"/>
      <c r="H245" s="65"/>
      <c r="V245" s="111"/>
    </row>
    <row r="246" spans="1:30" x14ac:dyDescent="0.25">
      <c r="B246" s="28"/>
      <c r="C246" s="61"/>
      <c r="D246" s="4"/>
      <c r="E246" s="115"/>
      <c r="F246" s="30"/>
      <c r="G246" s="30"/>
      <c r="H246" s="30"/>
    </row>
    <row r="247" spans="1:30" x14ac:dyDescent="0.25">
      <c r="B247" s="28"/>
      <c r="D247" s="4"/>
      <c r="E247" s="117"/>
    </row>
    <row r="248" spans="1:30" x14ac:dyDescent="0.25">
      <c r="B248" s="28"/>
      <c r="D248" s="4"/>
      <c r="E248" s="118"/>
    </row>
    <row r="251" spans="1:30" s="75" customFormat="1" x14ac:dyDescent="0.25">
      <c r="V251" s="111"/>
    </row>
    <row r="252" spans="1:30" s="75" customFormat="1" x14ac:dyDescent="0.25">
      <c r="R252" s="28"/>
      <c r="V252" s="111"/>
      <c r="AD252" s="28"/>
    </row>
    <row r="253" spans="1:30" s="75" customFormat="1" x14ac:dyDescent="0.25">
      <c r="V253" s="111"/>
    </row>
    <row r="255" spans="1:30" s="78" customFormat="1" ht="21" x14ac:dyDescent="0.35">
      <c r="G255" s="92"/>
      <c r="V255" s="111"/>
    </row>
    <row r="256" spans="1:30" s="78" customFormat="1" x14ac:dyDescent="0.25">
      <c r="V256" s="111"/>
    </row>
    <row r="257" spans="18:31" x14ac:dyDescent="0.25">
      <c r="R257" s="28"/>
      <c r="AD257" s="28"/>
    </row>
    <row r="259" spans="18:31" x14ac:dyDescent="0.25">
      <c r="AE259" s="28"/>
    </row>
    <row r="260" spans="18:31" x14ac:dyDescent="0.25">
      <c r="U260" s="28"/>
    </row>
    <row r="265" spans="18:31" s="93" customFormat="1" x14ac:dyDescent="0.25">
      <c r="V265" s="111"/>
    </row>
    <row r="266" spans="18:31" s="93" customFormat="1" x14ac:dyDescent="0.25">
      <c r="V266" s="111"/>
    </row>
    <row r="267" spans="18:31" s="93" customFormat="1" x14ac:dyDescent="0.25">
      <c r="V267" s="111"/>
    </row>
    <row r="269" spans="18:31" s="97" customFormat="1" x14ac:dyDescent="0.25">
      <c r="V269" s="111"/>
    </row>
    <row r="270" spans="18:31" s="97" customFormat="1" x14ac:dyDescent="0.25">
      <c r="V270" s="111"/>
    </row>
    <row r="271" spans="18:31" s="97" customFormat="1" x14ac:dyDescent="0.25">
      <c r="V271" s="111"/>
    </row>
    <row r="272" spans="18:31" s="97" customFormat="1" x14ac:dyDescent="0.25">
      <c r="V272" s="111"/>
    </row>
    <row r="287" spans="19:20" x14ac:dyDescent="0.25">
      <c r="S287" s="35" t="s">
        <v>20</v>
      </c>
      <c r="T287" s="28">
        <v>43987</v>
      </c>
    </row>
  </sheetData>
  <mergeCells count="13">
    <mergeCell ref="A31:E31"/>
    <mergeCell ref="H212:L220"/>
    <mergeCell ref="R196:T196"/>
    <mergeCell ref="I110:J110"/>
    <mergeCell ref="B107:I107"/>
    <mergeCell ref="E211:G211"/>
    <mergeCell ref="J4:Q16"/>
    <mergeCell ref="A2:P2"/>
    <mergeCell ref="J17:Q26"/>
    <mergeCell ref="K1:T1"/>
    <mergeCell ref="A3:I11"/>
    <mergeCell ref="A13:I21"/>
    <mergeCell ref="A23:I28"/>
  </mergeCells>
  <hyperlinks>
    <hyperlink ref="W31" r:id="rId1" display="https://www.ars.toscana.it/banche-dati/dati-sintesi-sintcovid-aggiornamenti-e-novita-sul-numero-dei-casi-deceduti-tamponi-per-provincia-e-per-asl-della-regione-toscana-e-confronto-con-italia-con-quanti-sono-i-decessi-per-comune?provenienza=home_ricerca&amp;dettaglio=ric_geo_covid&amp;par_top_geografia=090" xr:uid="{16002F50-2276-4F40-883C-C10CA38782F2}"/>
  </hyperlinks>
  <pageMargins left="0.7" right="0.7" top="0.75" bottom="0.75" header="0.3" footer="0.3"/>
  <pageSetup paperSize="9" orientation="portrait" horizontalDpi="0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Stefano</dc:creator>
  <cp:lastModifiedBy>Stefano</cp:lastModifiedBy>
  <dcterms:created xsi:type="dcterms:W3CDTF">2020-03-25T22:28:43Z</dcterms:created>
  <dcterms:modified xsi:type="dcterms:W3CDTF">2020-10-23T17:36:50Z</dcterms:modified>
</cp:coreProperties>
</file>